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90" windowHeight="10365" tabRatio="665" activeTab="0"/>
  </bookViews>
  <sheets>
    <sheet name="2020・10～配布依頼書" sheetId="1" r:id="rId1"/>
    <sheet name="河西" sheetId="2" r:id="rId2"/>
    <sheet name="河北" sheetId="3" r:id="rId3"/>
    <sheet name="中央" sheetId="4" r:id="rId4"/>
    <sheet name="南部" sheetId="5" r:id="rId5"/>
    <sheet name="東部" sheetId="6" r:id="rId6"/>
    <sheet name="海南・岩出" sheetId="7" r:id="rId7"/>
  </sheets>
  <definedNames>
    <definedName name="_xlnm.Print_Area" localSheetId="0">'2020・10～配布依頼書'!$A$1:$F$13</definedName>
    <definedName name="_xlnm.Print_Area" localSheetId="5">'東部'!$A$1:$H$52</definedName>
  </definedNames>
  <calcPr fullCalcOnLoad="1"/>
</workbook>
</file>

<file path=xl/comments1.xml><?xml version="1.0" encoding="utf-8"?>
<comments xmlns="http://schemas.openxmlformats.org/spreadsheetml/2006/main">
  <authors>
    <author>サンケイリビング新聞社</author>
  </authors>
  <commentList>
    <comment ref="A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広告主名又はﾁﾗｼﾀｲﾄﾙを入力して下さい。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日付を入力して下さい・
例）2/14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サイズを入力して下さい。また、特殊配布の場合も入力下さい。例・B4外折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ﾁﾗｼの内容を入力して下さい。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日付を入力して下さい。
例）2/10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時間を入力して下さい。
例）10時又は午前中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サイズの単価を入力して下さい。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3" authorId="0">
      <text>
        <r>
          <rPr>
            <b/>
            <sz val="9"/>
            <rFont val="ＭＳ Ｐゴシック"/>
            <family val="3"/>
          </rPr>
          <t xml:space="preserve">氏名は必ず入力してください
</t>
        </r>
      </text>
    </comment>
  </commentList>
</comments>
</file>

<file path=xl/sharedStrings.xml><?xml version="1.0" encoding="utf-8"?>
<sst xmlns="http://schemas.openxmlformats.org/spreadsheetml/2006/main" count="469" uniqueCount="433">
  <si>
    <t>＜　河　　西　＞</t>
  </si>
  <si>
    <t>１　計</t>
  </si>
  <si>
    <t xml:space="preserve"> 河西　計</t>
  </si>
  <si>
    <t>＜　河　　北　＞</t>
  </si>
  <si>
    <t>11-1</t>
  </si>
  <si>
    <t>11-2</t>
  </si>
  <si>
    <t>11-3</t>
  </si>
  <si>
    <t>11-4</t>
  </si>
  <si>
    <t>11-5</t>
  </si>
  <si>
    <t>11-6</t>
  </si>
  <si>
    <t>11-7</t>
  </si>
  <si>
    <t>11-8</t>
  </si>
  <si>
    <t>17-2</t>
  </si>
  <si>
    <t>11-9</t>
  </si>
  <si>
    <t>17-3</t>
  </si>
  <si>
    <t>１１　計</t>
  </si>
  <si>
    <t>17-4</t>
  </si>
  <si>
    <t>12-1</t>
  </si>
  <si>
    <t>17-5</t>
  </si>
  <si>
    <t>12-2</t>
  </si>
  <si>
    <t>17-6</t>
  </si>
  <si>
    <t>12-3</t>
  </si>
  <si>
    <t>12-4</t>
  </si>
  <si>
    <t>河北　計</t>
  </si>
  <si>
    <t>＜　中　　央　＞</t>
  </si>
  <si>
    <t>27-2</t>
  </si>
  <si>
    <t>27-3</t>
  </si>
  <si>
    <t>27-4</t>
  </si>
  <si>
    <t>27-5</t>
  </si>
  <si>
    <t>27-6</t>
  </si>
  <si>
    <t>28-2</t>
  </si>
  <si>
    <t>28-3</t>
  </si>
  <si>
    <t>28-4</t>
  </si>
  <si>
    <t>28-5</t>
  </si>
  <si>
    <t>29-3</t>
  </si>
  <si>
    <t>29-4</t>
  </si>
  <si>
    <t>29-5</t>
  </si>
  <si>
    <t>29-6</t>
  </si>
  <si>
    <t>29-7</t>
  </si>
  <si>
    <t>29-8</t>
  </si>
  <si>
    <t>２９　計</t>
  </si>
  <si>
    <t>中央　計</t>
  </si>
  <si>
    <t>＜　南　　部　＞</t>
  </si>
  <si>
    <t>26-2</t>
  </si>
  <si>
    <t>南部　計</t>
  </si>
  <si>
    <t>26-3</t>
  </si>
  <si>
    <t>33-3</t>
  </si>
  <si>
    <t>26-4</t>
  </si>
  <si>
    <t>33-4</t>
  </si>
  <si>
    <t>26-5</t>
  </si>
  <si>
    <t>３３　計</t>
  </si>
  <si>
    <t>26-6</t>
  </si>
  <si>
    <t>２６　計</t>
  </si>
  <si>
    <t>＜　東　　部　＞</t>
  </si>
  <si>
    <t>＜　岩　　出　＞</t>
  </si>
  <si>
    <t>61-1</t>
  </si>
  <si>
    <t>61-2</t>
  </si>
  <si>
    <t>61-3</t>
  </si>
  <si>
    <t>61-4</t>
  </si>
  <si>
    <t>61-5</t>
  </si>
  <si>
    <t>61-6</t>
  </si>
  <si>
    <t>61-7</t>
  </si>
  <si>
    <t>61-8</t>
  </si>
  <si>
    <t>６１　計</t>
  </si>
  <si>
    <t>62-1</t>
  </si>
  <si>
    <t>62-2</t>
  </si>
  <si>
    <t>62-3</t>
  </si>
  <si>
    <t>62-4</t>
  </si>
  <si>
    <t>42-3</t>
  </si>
  <si>
    <t>62-5</t>
  </si>
  <si>
    <t>42-4</t>
  </si>
  <si>
    <t>62-6</t>
  </si>
  <si>
    <t>42-5</t>
  </si>
  <si>
    <t>62-7</t>
  </si>
  <si>
    <t>42-6</t>
  </si>
  <si>
    <t>62-8</t>
  </si>
  <si>
    <t>42-7</t>
  </si>
  <si>
    <t>42-8</t>
  </si>
  <si>
    <t>６２　計</t>
  </si>
  <si>
    <t>43-3</t>
  </si>
  <si>
    <t>63-1</t>
  </si>
  <si>
    <t>43-4</t>
  </si>
  <si>
    <t>63-2</t>
  </si>
  <si>
    <t>43-5</t>
  </si>
  <si>
    <t>＜　海　　南　＞</t>
  </si>
  <si>
    <t>63-3</t>
  </si>
  <si>
    <t>43-6</t>
  </si>
  <si>
    <t>63-4</t>
  </si>
  <si>
    <t>43-7</t>
  </si>
  <si>
    <t>63-5</t>
  </si>
  <si>
    <t>43-8</t>
  </si>
  <si>
    <t>51-2</t>
  </si>
  <si>
    <t>63-6</t>
  </si>
  <si>
    <t>43-9</t>
  </si>
  <si>
    <t>51-3</t>
  </si>
  <si>
    <t>63-7</t>
  </si>
  <si>
    <t>51-4</t>
  </si>
  <si>
    <t>６３　計</t>
  </si>
  <si>
    <t>51-5</t>
  </si>
  <si>
    <t>岩出　計</t>
  </si>
  <si>
    <t>51-6</t>
  </si>
  <si>
    <t>51-7</t>
  </si>
  <si>
    <t>配布総部数</t>
  </si>
  <si>
    <t>51-8</t>
  </si>
  <si>
    <t>51-9</t>
  </si>
  <si>
    <t>海南　計</t>
  </si>
  <si>
    <t>1-1</t>
  </si>
  <si>
    <t>1-2</t>
  </si>
  <si>
    <t>1-3</t>
  </si>
  <si>
    <t>1-4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</si>
  <si>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</si>
  <si>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</si>
  <si>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</si>
  <si>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</si>
  <si>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</si>
  <si>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</si>
  <si>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</si>
  <si>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</si>
  <si>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</si>
  <si>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２　計</t>
  </si>
  <si>
    <t>3-1</t>
  </si>
  <si>
    <t>3-2</t>
  </si>
  <si>
    <t>3-3</t>
  </si>
  <si>
    <t>3-4</t>
  </si>
  <si>
    <t>3-5</t>
  </si>
  <si>
    <t>3-6</t>
  </si>
  <si>
    <t>3-7</t>
  </si>
  <si>
    <t>３　計</t>
  </si>
  <si>
    <t>4-1</t>
  </si>
  <si>
    <t>4-2</t>
  </si>
  <si>
    <t>4-3</t>
  </si>
  <si>
    <t>4-4</t>
  </si>
  <si>
    <t>4-5</t>
  </si>
  <si>
    <t>4-6</t>
  </si>
  <si>
    <t>4-7</t>
  </si>
  <si>
    <t>4-8</t>
  </si>
  <si>
    <t>４　計</t>
  </si>
  <si>
    <t>5-1</t>
  </si>
  <si>
    <t>5-2</t>
  </si>
  <si>
    <t>5-3</t>
  </si>
  <si>
    <t>5-4</t>
  </si>
  <si>
    <t>5-5</t>
  </si>
  <si>
    <t>5-6</t>
  </si>
  <si>
    <t>5-7</t>
  </si>
  <si>
    <t>５　計</t>
  </si>
  <si>
    <t>6-1</t>
  </si>
  <si>
    <t>6-2</t>
  </si>
  <si>
    <t>6-3</t>
  </si>
  <si>
    <t>6-4</t>
  </si>
  <si>
    <t>6-5</t>
  </si>
  <si>
    <t>6-6</t>
  </si>
  <si>
    <t>6ｰ7</t>
  </si>
  <si>
    <t>6-8</t>
  </si>
  <si>
    <t>6-9</t>
  </si>
  <si>
    <t>６　計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</si>
  <si>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</si>
  <si>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</si>
  <si>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</si>
  <si>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</si>
  <si>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</si>
  <si>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</si>
  <si>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</si>
  <si>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</si>
  <si>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</si>
  <si>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７　計</t>
  </si>
  <si>
    <t>●</t>
  </si>
  <si>
    <t>広告主名</t>
  </si>
  <si>
    <t>サイズ</t>
  </si>
  <si>
    <t>12-5</t>
  </si>
  <si>
    <t>１２　計</t>
  </si>
  <si>
    <t>13-1</t>
  </si>
  <si>
    <t>13-2</t>
  </si>
  <si>
    <t>13-3</t>
  </si>
  <si>
    <t>13-4</t>
  </si>
  <si>
    <t>13-5</t>
  </si>
  <si>
    <t>13-6</t>
  </si>
  <si>
    <t>13-7</t>
  </si>
  <si>
    <t>１３　計</t>
  </si>
  <si>
    <t>14-1</t>
  </si>
  <si>
    <t>14-2</t>
  </si>
  <si>
    <t>14-3</t>
  </si>
  <si>
    <t>14-4</t>
  </si>
  <si>
    <t>14-5</t>
  </si>
  <si>
    <t>１４　計</t>
  </si>
  <si>
    <t>15-1</t>
  </si>
  <si>
    <t>15-2</t>
  </si>
  <si>
    <t>15-3</t>
  </si>
  <si>
    <t>15-4</t>
  </si>
  <si>
    <t>15-5</t>
  </si>
  <si>
    <t>15-6</t>
  </si>
  <si>
    <t>15-7</t>
  </si>
  <si>
    <t>１５　計</t>
  </si>
  <si>
    <t>16-1</t>
  </si>
  <si>
    <t>16-2</t>
  </si>
  <si>
    <t>16-3</t>
  </si>
  <si>
    <t>16-4</t>
  </si>
  <si>
    <t>16-5</t>
  </si>
  <si>
    <t>16-6</t>
  </si>
  <si>
    <t>16-7</t>
  </si>
  <si>
    <t>16-8</t>
  </si>
  <si>
    <t>１６　計</t>
  </si>
  <si>
    <t>17-1</t>
  </si>
  <si>
    <t>１７　計</t>
  </si>
  <si>
    <t>21-1</t>
  </si>
  <si>
    <t>21-2</t>
  </si>
  <si>
    <t>21-3</t>
  </si>
  <si>
    <t>21-4</t>
  </si>
  <si>
    <t>21-5</t>
  </si>
  <si>
    <t>21-6</t>
  </si>
  <si>
    <t>21-7</t>
  </si>
  <si>
    <t>２１　計</t>
  </si>
  <si>
    <t>22-1</t>
  </si>
  <si>
    <t>22-2</t>
  </si>
  <si>
    <t>22-3</t>
  </si>
  <si>
    <t>22-4</t>
  </si>
  <si>
    <t>22-5</t>
  </si>
  <si>
    <t>22-6</t>
  </si>
  <si>
    <t>22-7</t>
  </si>
  <si>
    <t>２２　計</t>
  </si>
  <si>
    <t>23-1</t>
  </si>
  <si>
    <t>23-2</t>
  </si>
  <si>
    <t>23-3</t>
  </si>
  <si>
    <t>23-4</t>
  </si>
  <si>
    <t>23-5</t>
  </si>
  <si>
    <t>２３　計</t>
  </si>
  <si>
    <t>24-1</t>
  </si>
  <si>
    <t>24-2</t>
  </si>
  <si>
    <t>24-3</t>
  </si>
  <si>
    <t>24-4</t>
  </si>
  <si>
    <t>24-5</t>
  </si>
  <si>
    <t>24-6</t>
  </si>
  <si>
    <t>24-7</t>
  </si>
  <si>
    <t>２４　計</t>
  </si>
  <si>
    <t>25-1</t>
  </si>
  <si>
    <t>25-2</t>
  </si>
  <si>
    <t>25-3</t>
  </si>
  <si>
    <t>25-4</t>
  </si>
  <si>
    <t>25-5</t>
  </si>
  <si>
    <t>25-6</t>
  </si>
  <si>
    <t>２５　計</t>
  </si>
  <si>
    <t>26-1</t>
  </si>
  <si>
    <t>27-1</t>
  </si>
  <si>
    <t>29-2</t>
  </si>
  <si>
    <t>２７　計</t>
  </si>
  <si>
    <t>28-1</t>
  </si>
  <si>
    <t>２８　計</t>
  </si>
  <si>
    <t>29-1</t>
  </si>
  <si>
    <t>31-1</t>
  </si>
  <si>
    <t>31-2</t>
  </si>
  <si>
    <t>31-3</t>
  </si>
  <si>
    <t>31-4</t>
  </si>
  <si>
    <t>31-5</t>
  </si>
  <si>
    <t>３１　計</t>
  </si>
  <si>
    <t>32-1</t>
  </si>
  <si>
    <t>32-2</t>
  </si>
  <si>
    <t>32-3</t>
  </si>
  <si>
    <t>32-4</t>
  </si>
  <si>
    <t>32-5</t>
  </si>
  <si>
    <t>32-6</t>
  </si>
  <si>
    <t>３２　計</t>
  </si>
  <si>
    <t>33-1</t>
  </si>
  <si>
    <t>33-2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</si>
  <si>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</si>
  <si>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</si>
  <si>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</si>
  <si>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</si>
  <si>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</si>
  <si>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</si>
  <si>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</si>
  <si>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</si>
  <si>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</si>
  <si>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</si>
  <si>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３４　計</t>
  </si>
  <si>
    <t>35-1</t>
  </si>
  <si>
    <t>35-2</t>
  </si>
  <si>
    <t>35-3</t>
  </si>
  <si>
    <t>35-4</t>
  </si>
  <si>
    <t>35-5</t>
  </si>
  <si>
    <t>35-6</t>
  </si>
  <si>
    <t>３５　計</t>
  </si>
  <si>
    <t>36-1</t>
  </si>
  <si>
    <t>36-2</t>
  </si>
  <si>
    <t>36-3</t>
  </si>
  <si>
    <t>36-4</t>
  </si>
  <si>
    <t>36-5</t>
  </si>
  <si>
    <t>36-6</t>
  </si>
  <si>
    <t>36-7</t>
  </si>
  <si>
    <t>３６　計</t>
  </si>
  <si>
    <t>37-1</t>
  </si>
  <si>
    <t>37-2</t>
  </si>
  <si>
    <t>37-3</t>
  </si>
  <si>
    <t>37-4</t>
  </si>
  <si>
    <t>37-5</t>
  </si>
  <si>
    <t>３７　計</t>
  </si>
  <si>
    <t>38-1</t>
  </si>
  <si>
    <t>38-2</t>
  </si>
  <si>
    <t>38-3</t>
  </si>
  <si>
    <t>38-4</t>
  </si>
  <si>
    <t>38-5</t>
  </si>
  <si>
    <t>38-6</t>
  </si>
  <si>
    <t>38-7</t>
  </si>
  <si>
    <t>３８　計</t>
  </si>
  <si>
    <t>51-1</t>
  </si>
  <si>
    <t>５１　計</t>
  </si>
  <si>
    <t>総配布部数</t>
  </si>
  <si>
    <t>13-8</t>
  </si>
  <si>
    <t>お申込日：</t>
  </si>
  <si>
    <t>代理店名：</t>
  </si>
  <si>
    <t>担当者名：</t>
  </si>
  <si>
    <t>｢リビング和歌山｣折込　配布依頼書</t>
  </si>
  <si>
    <t>クライアント名</t>
  </si>
  <si>
    <t>折込実施号</t>
  </si>
  <si>
    <t>サイズ・形態</t>
  </si>
  <si>
    <t>配布部数</t>
  </si>
  <si>
    <t>号</t>
  </si>
  <si>
    <t>部</t>
  </si>
  <si>
    <t>商品内容</t>
  </si>
  <si>
    <t>搬入日&amp;時間</t>
  </si>
  <si>
    <t>単価</t>
  </si>
  <si>
    <t>金額</t>
  </si>
  <si>
    <t>円</t>
  </si>
  <si>
    <t>配布エリア</t>
  </si>
  <si>
    <t xml:space="preserve">          別紙部数表の通り</t>
  </si>
  <si>
    <t>電話番号</t>
  </si>
  <si>
    <t>1-5</t>
  </si>
  <si>
    <t>63-8</t>
  </si>
  <si>
    <t>63-9</t>
  </si>
  <si>
    <t>63-10</t>
  </si>
  <si>
    <t>64-1</t>
  </si>
  <si>
    <t>64-2</t>
  </si>
  <si>
    <t>64-3</t>
  </si>
  <si>
    <t>64-4</t>
  </si>
  <si>
    <t>64-5</t>
  </si>
  <si>
    <t>64-6</t>
  </si>
  <si>
    <t>64-7</t>
  </si>
  <si>
    <t>64-8</t>
  </si>
  <si>
    <t>６4　計</t>
  </si>
  <si>
    <t>33-5</t>
  </si>
  <si>
    <t>63-11</t>
  </si>
  <si>
    <t>6-10</t>
  </si>
  <si>
    <t>45-3</t>
  </si>
  <si>
    <t>45-8</t>
  </si>
  <si>
    <t>46-5</t>
  </si>
  <si>
    <t>46-11</t>
  </si>
  <si>
    <t>46-4</t>
  </si>
  <si>
    <t>46-12</t>
  </si>
  <si>
    <t>13-9</t>
  </si>
  <si>
    <t>62-10</t>
  </si>
  <si>
    <t>62-9</t>
  </si>
  <si>
    <t>４６　計</t>
  </si>
  <si>
    <t>47-1</t>
  </si>
  <si>
    <t>47-2</t>
  </si>
  <si>
    <t>47-3</t>
  </si>
  <si>
    <t>47-4</t>
  </si>
  <si>
    <t>４７　計</t>
  </si>
  <si>
    <t>東部　計</t>
  </si>
  <si>
    <t>44-1</t>
  </si>
  <si>
    <t>44-2</t>
  </si>
  <si>
    <t>44-3</t>
  </si>
  <si>
    <t>44-4</t>
  </si>
  <si>
    <t>44-5</t>
  </si>
  <si>
    <t>44-6</t>
  </si>
  <si>
    <t>44-7</t>
  </si>
  <si>
    <t>44-8</t>
  </si>
  <si>
    <t>44-9</t>
  </si>
  <si>
    <t>４４　計</t>
  </si>
  <si>
    <t>45-1</t>
  </si>
  <si>
    <t>45-2</t>
  </si>
  <si>
    <t>45-4</t>
  </si>
  <si>
    <t>45-5</t>
  </si>
  <si>
    <t>45-6</t>
  </si>
  <si>
    <t>45-7</t>
  </si>
  <si>
    <t>４５　計</t>
  </si>
  <si>
    <t>46-1</t>
  </si>
  <si>
    <t>46-2</t>
  </si>
  <si>
    <t>46-3</t>
  </si>
  <si>
    <t>46-6</t>
  </si>
  <si>
    <t>46-7</t>
  </si>
  <si>
    <t>46-8</t>
  </si>
  <si>
    <t>46-9</t>
  </si>
  <si>
    <t>46-10</t>
  </si>
  <si>
    <t>44-10</t>
  </si>
  <si>
    <t>45-9</t>
  </si>
  <si>
    <t>26-7</t>
  </si>
  <si>
    <t>41-1</t>
  </si>
  <si>
    <t>41-2</t>
  </si>
  <si>
    <t>41-3</t>
  </si>
  <si>
    <t>41-4</t>
  </si>
  <si>
    <t>41-5</t>
  </si>
  <si>
    <t>41-6</t>
  </si>
  <si>
    <t>41-7</t>
  </si>
  <si>
    <t>41-8</t>
  </si>
  <si>
    <t>41-9</t>
  </si>
  <si>
    <t>41-10</t>
  </si>
  <si>
    <t>４１　計</t>
  </si>
  <si>
    <t>42-1</t>
  </si>
  <si>
    <t>42-2</t>
  </si>
  <si>
    <t>４２　計</t>
  </si>
  <si>
    <t>43-1</t>
  </si>
  <si>
    <t>43-2</t>
  </si>
  <si>
    <t>４３　計</t>
  </si>
  <si>
    <t>46-13</t>
  </si>
  <si>
    <t>46-14</t>
  </si>
  <si>
    <t>4-9</t>
  </si>
  <si>
    <t>13-10</t>
  </si>
  <si>
    <t>45-10</t>
  </si>
  <si>
    <t>61-9</t>
  </si>
  <si>
    <t>41-11</t>
  </si>
  <si>
    <t>22-8</t>
  </si>
  <si>
    <t>2-10</t>
  </si>
  <si>
    <t>42-9</t>
  </si>
  <si>
    <t>42-10</t>
  </si>
  <si>
    <t>6-11</t>
  </si>
  <si>
    <t>7-10</t>
  </si>
  <si>
    <t>7-11</t>
  </si>
  <si>
    <t>25-7</t>
  </si>
  <si>
    <t>25-8</t>
  </si>
  <si>
    <t>38-8</t>
  </si>
  <si>
    <t>38-9</t>
  </si>
  <si>
    <t>38-10</t>
  </si>
  <si>
    <t>42-11</t>
  </si>
  <si>
    <t>43-10</t>
  </si>
  <si>
    <t>43-11</t>
  </si>
  <si>
    <t>43-12</t>
  </si>
  <si>
    <t>64-9</t>
  </si>
  <si>
    <t>64-10</t>
  </si>
  <si>
    <t>　　和歌山リビング新聞社　 宛</t>
  </si>
  <si>
    <t>FAX　０７３－４２８－３４２１</t>
  </si>
  <si>
    <t>TEL　０７３－４２８－０２８１</t>
  </si>
  <si>
    <t>2020.10～</t>
  </si>
  <si>
    <t>2020・10～</t>
  </si>
  <si>
    <r>
      <t>※配布エリア入力時に端数が出てしまった場合は全体で1エリアのみで調整して下さい。（</t>
    </r>
    <r>
      <rPr>
        <b/>
        <sz val="12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印のところを</t>
    </r>
    <r>
      <rPr>
        <b/>
        <sz val="12"/>
        <color indexed="10"/>
        <rFont val="ＭＳ Ｐゴシック"/>
        <family val="3"/>
      </rPr>
      <t>▲</t>
    </r>
    <r>
      <rPr>
        <b/>
        <sz val="12"/>
        <rFont val="ＭＳ Ｐゴシック"/>
        <family val="3"/>
      </rPr>
      <t>で入力）</t>
    </r>
  </si>
  <si>
    <r>
      <t>←ｴﾘｱＮｏ.左欄に左の</t>
    </r>
    <r>
      <rPr>
        <sz val="9"/>
        <color indexed="10"/>
        <rFont val="ＭＳ Ｐゴシック"/>
        <family val="3"/>
      </rPr>
      <t>●</t>
    </r>
    <r>
      <rPr>
        <sz val="9"/>
        <rFont val="ＭＳ Ｐゴシック"/>
        <family val="3"/>
      </rPr>
      <t>をｺﾋﾟｰ&amp;ﾍﾟｰｽﾄ    すると自動的にｴﾘｱ部数が入ります。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</si>
</sst>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$-411]ggge&quot;年&quot;m&quot;月&quot;d&quot;日&quot;;@"/>
    <numFmt numFmtId="179" formatCode="m&quot;月&quot;d&quot;日&quot;;@"/>
    <numFmt numFmtId="180" formatCode="[$-409]h:mm\ AM/PM;@"/>
    <numFmt numFmtId="181" formatCode="[$-F800]dddd\,\ mmmm\ dd\,\ yyyy"/>
  </numFmts>
  <fonts count="66">
    <font>
      <sz val="11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B6DEE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176" fontId="7" fillId="33" borderId="10" xfId="61" applyNumberFormat="1" applyFont="1" applyFill="1" applyBorder="1" applyAlignment="1">
      <alignment horizontal="right" vertical="center"/>
      <protection/>
    </xf>
    <xf numFmtId="176" fontId="8" fillId="0" borderId="11" xfId="61" applyNumberFormat="1" applyFont="1" applyFill="1" applyBorder="1" applyAlignment="1" applyProtection="1">
      <alignment horizontal="right" vertical="center"/>
      <protection locked="0"/>
    </xf>
    <xf numFmtId="176" fontId="7" fillId="33" borderId="12" xfId="61" applyNumberFormat="1" applyFont="1" applyFill="1" applyBorder="1" applyAlignment="1">
      <alignment horizontal="right" vertical="center"/>
      <protection/>
    </xf>
    <xf numFmtId="176" fontId="7" fillId="33" borderId="13" xfId="61" applyNumberFormat="1" applyFont="1" applyFill="1" applyBorder="1" applyAlignment="1">
      <alignment horizontal="right" vertical="center"/>
      <protection/>
    </xf>
    <xf numFmtId="176" fontId="8" fillId="0" borderId="14" xfId="61" applyNumberFormat="1" applyFont="1" applyFill="1" applyBorder="1" applyAlignment="1" applyProtection="1">
      <alignment horizontal="right" vertical="center"/>
      <protection locked="0"/>
    </xf>
    <xf numFmtId="176" fontId="7" fillId="33" borderId="15" xfId="61" applyNumberFormat="1" applyFont="1" applyFill="1" applyBorder="1" applyAlignment="1">
      <alignment horizontal="right" vertical="center"/>
      <protection/>
    </xf>
    <xf numFmtId="176" fontId="8" fillId="0" borderId="16" xfId="61" applyNumberFormat="1" applyFont="1" applyFill="1" applyBorder="1" applyAlignment="1" applyProtection="1">
      <alignment horizontal="right" vertical="center"/>
      <protection locked="0"/>
    </xf>
    <xf numFmtId="176" fontId="7" fillId="33" borderId="17" xfId="61" applyNumberFormat="1" applyFont="1" applyFill="1" applyBorder="1" applyAlignment="1">
      <alignment horizontal="right" vertical="center"/>
      <protection/>
    </xf>
    <xf numFmtId="176" fontId="7" fillId="33" borderId="18" xfId="61" applyNumberFormat="1" applyFont="1" applyFill="1" applyBorder="1" applyAlignment="1">
      <alignment horizontal="right" vertical="center"/>
      <protection/>
    </xf>
    <xf numFmtId="176" fontId="8" fillId="0" borderId="19" xfId="61" applyNumberFormat="1" applyFont="1" applyFill="1" applyBorder="1" applyAlignment="1" applyProtection="1">
      <alignment horizontal="right" vertical="center"/>
      <protection locked="0"/>
    </xf>
    <xf numFmtId="176" fontId="7" fillId="33" borderId="20" xfId="61" applyNumberFormat="1" applyFont="1" applyFill="1" applyBorder="1" applyAlignment="1">
      <alignment horizontal="right" vertical="center"/>
      <protection/>
    </xf>
    <xf numFmtId="176" fontId="8" fillId="0" borderId="21" xfId="61" applyNumberFormat="1" applyFont="1" applyFill="1" applyBorder="1" applyAlignment="1" applyProtection="1">
      <alignment horizontal="right" vertical="center"/>
      <protection locked="0"/>
    </xf>
    <xf numFmtId="176" fontId="7" fillId="33" borderId="22" xfId="61" applyNumberFormat="1" applyFont="1" applyFill="1" applyBorder="1" applyAlignment="1">
      <alignment horizontal="right" vertical="center"/>
      <protection/>
    </xf>
    <xf numFmtId="176" fontId="8" fillId="0" borderId="23" xfId="61" applyNumberFormat="1" applyFont="1" applyFill="1" applyBorder="1" applyAlignment="1" applyProtection="1">
      <alignment horizontal="right" vertical="center"/>
      <protection locked="0"/>
    </xf>
    <xf numFmtId="176" fontId="7" fillId="33" borderId="24" xfId="61" applyNumberFormat="1" applyFont="1" applyFill="1" applyBorder="1" applyAlignment="1">
      <alignment horizontal="right" vertical="center"/>
      <protection/>
    </xf>
    <xf numFmtId="176" fontId="7" fillId="33" borderId="10" xfId="62" applyNumberFormat="1" applyFont="1" applyFill="1" applyBorder="1" applyAlignment="1">
      <alignment horizontal="right" vertical="center"/>
      <protection/>
    </xf>
    <xf numFmtId="176" fontId="8" fillId="0" borderId="25" xfId="62" applyNumberFormat="1" applyFont="1" applyFill="1" applyBorder="1" applyAlignment="1" applyProtection="1">
      <alignment horizontal="right" vertical="center"/>
      <protection locked="0"/>
    </xf>
    <xf numFmtId="176" fontId="7" fillId="33" borderId="12" xfId="62" applyNumberFormat="1" applyFont="1" applyFill="1" applyBorder="1" applyAlignment="1">
      <alignment horizontal="right" vertical="center"/>
      <protection/>
    </xf>
    <xf numFmtId="176" fontId="7" fillId="33" borderId="26" xfId="62" applyNumberFormat="1" applyFont="1" applyFill="1" applyBorder="1" applyAlignment="1">
      <alignment horizontal="right" vertical="center"/>
      <protection/>
    </xf>
    <xf numFmtId="176" fontId="8" fillId="0" borderId="27" xfId="62" applyNumberFormat="1" applyFont="1" applyFill="1" applyBorder="1" applyAlignment="1" applyProtection="1">
      <alignment horizontal="right" vertical="center"/>
      <protection locked="0"/>
    </xf>
    <xf numFmtId="176" fontId="7" fillId="33" borderId="18" xfId="62" applyNumberFormat="1" applyFont="1" applyFill="1" applyBorder="1" applyAlignment="1">
      <alignment horizontal="right" vertical="center"/>
      <protection/>
    </xf>
    <xf numFmtId="176" fontId="7" fillId="33" borderId="15" xfId="62" applyNumberFormat="1" applyFont="1" applyFill="1" applyBorder="1" applyAlignment="1">
      <alignment horizontal="right" vertical="center"/>
      <protection/>
    </xf>
    <xf numFmtId="176" fontId="8" fillId="0" borderId="16" xfId="62" applyNumberFormat="1" applyFont="1" applyFill="1" applyBorder="1" applyAlignment="1" applyProtection="1">
      <alignment horizontal="right" vertical="center"/>
      <protection locked="0"/>
    </xf>
    <xf numFmtId="176" fontId="7" fillId="33" borderId="28" xfId="62" applyNumberFormat="1" applyFont="1" applyFill="1" applyBorder="1" applyAlignment="1">
      <alignment horizontal="right" vertical="center"/>
      <protection/>
    </xf>
    <xf numFmtId="176" fontId="8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33" borderId="20" xfId="62" applyNumberFormat="1" applyFont="1" applyFill="1" applyBorder="1" applyAlignment="1">
      <alignment horizontal="right" vertical="center"/>
      <protection/>
    </xf>
    <xf numFmtId="176" fontId="8" fillId="0" borderId="21" xfId="62" applyNumberFormat="1" applyFont="1" applyFill="1" applyBorder="1" applyAlignment="1" applyProtection="1">
      <alignment horizontal="right" vertical="center"/>
      <protection locked="0"/>
    </xf>
    <xf numFmtId="176" fontId="8" fillId="0" borderId="23" xfId="62" applyNumberFormat="1" applyFont="1" applyFill="1" applyBorder="1" applyAlignment="1" applyProtection="1">
      <alignment horizontal="right" vertical="center"/>
      <protection locked="0"/>
    </xf>
    <xf numFmtId="176" fontId="7" fillId="33" borderId="24" xfId="62" applyNumberFormat="1" applyFont="1" applyFill="1" applyBorder="1" applyAlignment="1">
      <alignment horizontal="right" vertical="center"/>
      <protection/>
    </xf>
    <xf numFmtId="176" fontId="7" fillId="33" borderId="25" xfId="62" applyNumberFormat="1" applyFont="1" applyFill="1" applyBorder="1" applyAlignment="1">
      <alignment horizontal="right" vertical="center"/>
      <protection/>
    </xf>
    <xf numFmtId="176" fontId="8" fillId="0" borderId="11" xfId="62" applyNumberFormat="1" applyFont="1" applyFill="1" applyBorder="1" applyAlignment="1" applyProtection="1">
      <alignment horizontal="right" vertical="center"/>
      <protection locked="0"/>
    </xf>
    <xf numFmtId="176" fontId="7" fillId="33" borderId="29" xfId="62" applyNumberFormat="1" applyFont="1" applyFill="1" applyBorder="1" applyAlignment="1">
      <alignment horizontal="right" vertical="center"/>
      <protection/>
    </xf>
    <xf numFmtId="176" fontId="7" fillId="33" borderId="27" xfId="62" applyNumberFormat="1" applyFont="1" applyFill="1" applyBorder="1" applyAlignment="1">
      <alignment horizontal="right" vertical="center"/>
      <protection/>
    </xf>
    <xf numFmtId="176" fontId="8" fillId="0" borderId="19" xfId="64" applyNumberFormat="1" applyFont="1" applyFill="1" applyBorder="1" applyAlignment="1" applyProtection="1">
      <alignment horizontal="right" vertical="center"/>
      <protection locked="0"/>
    </xf>
    <xf numFmtId="176" fontId="7" fillId="33" borderId="20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 applyProtection="1">
      <alignment horizontal="right" vertical="center"/>
      <protection locked="0"/>
    </xf>
    <xf numFmtId="176" fontId="7" fillId="33" borderId="22" xfId="64" applyNumberFormat="1" applyFont="1" applyFill="1" applyBorder="1" applyAlignment="1">
      <alignment horizontal="right" vertical="center"/>
      <protection/>
    </xf>
    <xf numFmtId="176" fontId="7" fillId="33" borderId="29" xfId="64" applyNumberFormat="1" applyFont="1" applyFill="1" applyBorder="1" applyAlignment="1">
      <alignment horizontal="right" vertical="center"/>
      <protection/>
    </xf>
    <xf numFmtId="176" fontId="8" fillId="0" borderId="23" xfId="64" applyNumberFormat="1" applyFont="1" applyFill="1" applyBorder="1" applyAlignment="1" applyProtection="1">
      <alignment horizontal="right" vertical="center"/>
      <protection locked="0"/>
    </xf>
    <xf numFmtId="176" fontId="7" fillId="33" borderId="30" xfId="64" applyNumberFormat="1" applyFont="1" applyFill="1" applyBorder="1" applyAlignment="1">
      <alignment horizontal="right" vertical="center"/>
      <protection/>
    </xf>
    <xf numFmtId="176" fontId="8" fillId="0" borderId="16" xfId="64" applyNumberFormat="1" applyFont="1" applyFill="1" applyBorder="1" applyAlignment="1" applyProtection="1">
      <alignment horizontal="right" vertical="center"/>
      <protection locked="0"/>
    </xf>
    <xf numFmtId="176" fontId="8" fillId="0" borderId="11" xfId="64" applyNumberFormat="1" applyFont="1" applyFill="1" applyBorder="1" applyAlignment="1" applyProtection="1">
      <alignment horizontal="right" vertical="center"/>
      <protection locked="0"/>
    </xf>
    <xf numFmtId="176" fontId="7" fillId="33" borderId="24" xfId="64" applyNumberFormat="1" applyFont="1" applyFill="1" applyBorder="1" applyAlignment="1">
      <alignment horizontal="right" vertical="center"/>
      <protection/>
    </xf>
    <xf numFmtId="177" fontId="7" fillId="33" borderId="31" xfId="64" applyNumberFormat="1" applyFont="1" applyFill="1" applyBorder="1" applyAlignment="1">
      <alignment vertical="center"/>
      <protection/>
    </xf>
    <xf numFmtId="176" fontId="7" fillId="33" borderId="12" xfId="64" applyNumberFormat="1" applyFont="1" applyFill="1" applyBorder="1" applyAlignment="1">
      <alignment horizontal="right" vertical="center"/>
      <protection/>
    </xf>
    <xf numFmtId="176" fontId="7" fillId="33" borderId="10" xfId="64" applyNumberFormat="1" applyFont="1" applyFill="1" applyBorder="1" applyAlignment="1">
      <alignment horizontal="right" vertical="center"/>
      <protection/>
    </xf>
    <xf numFmtId="176" fontId="7" fillId="33" borderId="12" xfId="64" applyNumberFormat="1" applyFont="1" applyFill="1" applyBorder="1" applyAlignment="1">
      <alignment vertical="center"/>
      <protection/>
    </xf>
    <xf numFmtId="176" fontId="7" fillId="33" borderId="32" xfId="64" applyNumberFormat="1" applyFont="1" applyFill="1" applyBorder="1" applyAlignment="1">
      <alignment vertical="center"/>
      <protection/>
    </xf>
    <xf numFmtId="176" fontId="7" fillId="33" borderId="15" xfId="64" applyNumberFormat="1" applyFont="1" applyFill="1" applyBorder="1" applyAlignment="1">
      <alignment horizontal="right" vertical="center"/>
      <protection/>
    </xf>
    <xf numFmtId="176" fontId="8" fillId="0" borderId="14" xfId="64" applyNumberFormat="1" applyFont="1" applyFill="1" applyBorder="1" applyAlignment="1" applyProtection="1">
      <alignment horizontal="right" vertical="center"/>
      <protection locked="0"/>
    </xf>
    <xf numFmtId="176" fontId="7" fillId="33" borderId="10" xfId="63" applyNumberFormat="1" applyFont="1" applyFill="1" applyBorder="1" applyAlignment="1">
      <alignment horizontal="right" vertical="center"/>
      <protection/>
    </xf>
    <xf numFmtId="176" fontId="8" fillId="0" borderId="25" xfId="63" applyNumberFormat="1" applyFont="1" applyFill="1" applyBorder="1" applyAlignment="1" applyProtection="1">
      <alignment horizontal="right" vertical="center"/>
      <protection locked="0"/>
    </xf>
    <xf numFmtId="176" fontId="7" fillId="33" borderId="12" xfId="63" applyNumberFormat="1" applyFont="1" applyFill="1" applyBorder="1" applyAlignment="1">
      <alignment horizontal="right" vertical="center"/>
      <protection/>
    </xf>
    <xf numFmtId="176" fontId="8" fillId="0" borderId="23" xfId="63" applyNumberFormat="1" applyFont="1" applyFill="1" applyBorder="1" applyAlignment="1" applyProtection="1">
      <alignment horizontal="right" vertical="center"/>
      <protection locked="0"/>
    </xf>
    <xf numFmtId="176" fontId="7" fillId="33" borderId="24" xfId="63" applyNumberFormat="1" applyFont="1" applyFill="1" applyBorder="1" applyAlignment="1">
      <alignment horizontal="right" vertical="center"/>
      <protection/>
    </xf>
    <xf numFmtId="176" fontId="8" fillId="0" borderId="16" xfId="63" applyNumberFormat="1" applyFont="1" applyFill="1" applyBorder="1" applyAlignment="1" applyProtection="1">
      <alignment horizontal="right" vertical="center"/>
      <protection locked="0"/>
    </xf>
    <xf numFmtId="176" fontId="8" fillId="0" borderId="11" xfId="63" applyNumberFormat="1" applyFont="1" applyFill="1" applyBorder="1" applyAlignment="1" applyProtection="1">
      <alignment horizontal="right" vertical="center"/>
      <protection locked="0"/>
    </xf>
    <xf numFmtId="176" fontId="8" fillId="0" borderId="14" xfId="63" applyNumberFormat="1" applyFont="1" applyFill="1" applyBorder="1" applyAlignment="1" applyProtection="1">
      <alignment horizontal="right" vertical="center"/>
      <protection locked="0"/>
    </xf>
    <xf numFmtId="176" fontId="7" fillId="33" borderId="33" xfId="63" applyNumberFormat="1" applyFont="1" applyFill="1" applyBorder="1" applyAlignment="1">
      <alignment horizontal="right" vertical="center"/>
      <protection/>
    </xf>
    <xf numFmtId="176" fontId="8" fillId="0" borderId="19" xfId="63" applyNumberFormat="1" applyFont="1" applyFill="1" applyBorder="1" applyAlignment="1" applyProtection="1">
      <alignment horizontal="right" vertical="center"/>
      <protection locked="0"/>
    </xf>
    <xf numFmtId="176" fontId="7" fillId="33" borderId="20" xfId="63" applyNumberFormat="1" applyFont="1" applyFill="1" applyBorder="1" applyAlignment="1">
      <alignment horizontal="right" vertical="center"/>
      <protection/>
    </xf>
    <xf numFmtId="176" fontId="7" fillId="33" borderId="29" xfId="63" applyNumberFormat="1" applyFont="1" applyFill="1" applyBorder="1" applyAlignment="1">
      <alignment horizontal="right" vertical="center"/>
      <protection/>
    </xf>
    <xf numFmtId="176" fontId="7" fillId="33" borderId="30" xfId="63" applyNumberFormat="1" applyFont="1" applyFill="1" applyBorder="1" applyAlignment="1">
      <alignment horizontal="right" vertical="center"/>
      <protection/>
    </xf>
    <xf numFmtId="176" fontId="7" fillId="33" borderId="25" xfId="63" applyNumberFormat="1" applyFont="1" applyFill="1" applyBorder="1" applyAlignment="1">
      <alignment horizontal="right" vertical="center"/>
      <protection/>
    </xf>
    <xf numFmtId="0" fontId="9" fillId="0" borderId="34" xfId="66" applyFont="1" applyBorder="1" applyProtection="1">
      <alignment vertical="center" readingOrder="2"/>
      <protection locked="0"/>
    </xf>
    <xf numFmtId="176" fontId="7" fillId="33" borderId="27" xfId="65" applyNumberFormat="1" applyFont="1" applyFill="1" applyBorder="1" applyAlignment="1">
      <alignment horizontal="right" vertical="center"/>
      <protection/>
    </xf>
    <xf numFmtId="176" fontId="8" fillId="0" borderId="19" xfId="65" applyNumberFormat="1" applyFont="1" applyFill="1" applyBorder="1" applyAlignment="1" applyProtection="1">
      <alignment horizontal="right" vertical="center"/>
      <protection locked="0"/>
    </xf>
    <xf numFmtId="176" fontId="7" fillId="33" borderId="22" xfId="65" applyNumberFormat="1" applyFont="1" applyFill="1" applyBorder="1" applyAlignment="1">
      <alignment horizontal="right" vertical="center"/>
      <protection/>
    </xf>
    <xf numFmtId="176" fontId="8" fillId="0" borderId="11" xfId="65" applyNumberFormat="1" applyFont="1" applyFill="1" applyBorder="1" applyAlignment="1" applyProtection="1">
      <alignment horizontal="right" vertical="center"/>
      <protection locked="0"/>
    </xf>
    <xf numFmtId="176" fontId="7" fillId="33" borderId="20" xfId="65" applyNumberFormat="1" applyFont="1" applyFill="1" applyBorder="1" applyAlignment="1">
      <alignment horizontal="right" vertical="center"/>
      <protection/>
    </xf>
    <xf numFmtId="176" fontId="7" fillId="33" borderId="12" xfId="65" applyNumberFormat="1" applyFont="1" applyFill="1" applyBorder="1" applyAlignment="1">
      <alignment horizontal="right" vertical="center"/>
      <protection/>
    </xf>
    <xf numFmtId="176" fontId="7" fillId="33" borderId="25" xfId="65" applyNumberFormat="1" applyFont="1" applyFill="1" applyBorder="1" applyAlignment="1">
      <alignment horizontal="right" vertical="center"/>
      <protection/>
    </xf>
    <xf numFmtId="176" fontId="8" fillId="0" borderId="14" xfId="65" applyNumberFormat="1" applyFont="1" applyFill="1" applyBorder="1" applyAlignment="1" applyProtection="1">
      <alignment horizontal="right" vertical="center"/>
      <protection locked="0"/>
    </xf>
    <xf numFmtId="176" fontId="7" fillId="33" borderId="24" xfId="65" applyNumberFormat="1" applyFont="1" applyFill="1" applyBorder="1" applyAlignment="1">
      <alignment horizontal="right" vertical="center"/>
      <protection/>
    </xf>
    <xf numFmtId="176" fontId="8" fillId="0" borderId="21" xfId="65" applyNumberFormat="1" applyFont="1" applyFill="1" applyBorder="1" applyAlignment="1" applyProtection="1">
      <alignment horizontal="right" vertical="center"/>
      <protection locked="0"/>
    </xf>
    <xf numFmtId="176" fontId="8" fillId="0" borderId="23" xfId="65" applyNumberFormat="1" applyFont="1" applyFill="1" applyBorder="1" applyAlignment="1" applyProtection="1">
      <alignment horizontal="right" vertical="center"/>
      <protection locked="0"/>
    </xf>
    <xf numFmtId="176" fontId="8" fillId="0" borderId="16" xfId="65" applyNumberFormat="1" applyFont="1" applyFill="1" applyBorder="1" applyAlignment="1" applyProtection="1">
      <alignment horizontal="right" vertical="center"/>
      <protection locked="0"/>
    </xf>
    <xf numFmtId="176" fontId="7" fillId="33" borderId="33" xfId="65" applyNumberFormat="1" applyFont="1" applyFill="1" applyBorder="1" applyAlignment="1">
      <alignment horizontal="right" vertical="center"/>
      <protection/>
    </xf>
    <xf numFmtId="176" fontId="7" fillId="33" borderId="35" xfId="65" applyNumberFormat="1" applyFont="1" applyFill="1" applyBorder="1" applyAlignment="1">
      <alignment horizontal="right" vertical="center"/>
      <protection/>
    </xf>
    <xf numFmtId="176" fontId="8" fillId="0" borderId="0" xfId="66" applyNumberFormat="1" applyFont="1" applyFill="1" applyBorder="1" applyAlignment="1" applyProtection="1">
      <alignment horizontal="right" vertical="center"/>
      <protection locked="0"/>
    </xf>
    <xf numFmtId="49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Border="1" applyAlignment="1">
      <alignment horizontal="center" vertical="center"/>
      <protection/>
    </xf>
    <xf numFmtId="176" fontId="7" fillId="0" borderId="0" xfId="66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78" fontId="17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38" fontId="6" fillId="0" borderId="20" xfId="49" applyFont="1" applyBorder="1" applyAlignment="1" applyProtection="1">
      <alignment horizontal="right" vertical="center"/>
      <protection/>
    </xf>
    <xf numFmtId="0" fontId="10" fillId="0" borderId="36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38" fontId="6" fillId="0" borderId="22" xfId="49" applyFont="1" applyBorder="1" applyAlignment="1" applyProtection="1">
      <alignment horizontal="right" vertical="center"/>
      <protection/>
    </xf>
    <xf numFmtId="0" fontId="10" fillId="0" borderId="37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176" fontId="11" fillId="0" borderId="38" xfId="67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2" fillId="0" borderId="0" xfId="67" applyProtection="1">
      <alignment vertical="center" readingOrder="2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176" fontId="7" fillId="0" borderId="15" xfId="61" applyNumberFormat="1" applyFont="1" applyFill="1" applyBorder="1" applyAlignment="1" applyProtection="1">
      <alignment horizontal="right" vertical="center"/>
      <protection locked="0"/>
    </xf>
    <xf numFmtId="176" fontId="7" fillId="0" borderId="18" xfId="61" applyNumberFormat="1" applyFont="1" applyFill="1" applyBorder="1" applyAlignment="1" applyProtection="1">
      <alignment horizontal="right" vertical="center"/>
      <protection locked="0"/>
    </xf>
    <xf numFmtId="49" fontId="7" fillId="0" borderId="40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Fill="1" applyBorder="1" applyAlignment="1" applyProtection="1">
      <alignment horizontal="center" vertical="center"/>
      <protection locked="0"/>
    </xf>
    <xf numFmtId="49" fontId="7" fillId="0" borderId="41" xfId="62" applyNumberFormat="1" applyFont="1" applyBorder="1" applyAlignment="1" applyProtection="1">
      <alignment horizontal="center" vertical="center"/>
      <protection locked="0"/>
    </xf>
    <xf numFmtId="49" fontId="7" fillId="0" borderId="42" xfId="62" applyNumberFormat="1" applyFont="1" applyBorder="1" applyAlignment="1" applyProtection="1">
      <alignment horizontal="center" vertical="center"/>
      <protection locked="0"/>
    </xf>
    <xf numFmtId="49" fontId="7" fillId="0" borderId="43" xfId="62" applyNumberFormat="1" applyFont="1" applyFill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49" fontId="7" fillId="0" borderId="37" xfId="62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Border="1" applyAlignment="1" applyProtection="1">
      <alignment horizontal="center" vertical="center"/>
      <protection locked="0"/>
    </xf>
    <xf numFmtId="49" fontId="7" fillId="0" borderId="42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4" applyNumberFormat="1" applyFont="1" applyBorder="1" applyAlignment="1" applyProtection="1">
      <alignment horizontal="center" vertical="center"/>
      <protection locked="0"/>
    </xf>
    <xf numFmtId="49" fontId="7" fillId="0" borderId="45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Border="1" applyAlignment="1" applyProtection="1">
      <alignment horizontal="center" vertical="center"/>
      <protection locked="0"/>
    </xf>
    <xf numFmtId="49" fontId="7" fillId="0" borderId="37" xfId="63" applyNumberFormat="1" applyFont="1" applyBorder="1" applyAlignment="1" applyProtection="1">
      <alignment horizontal="center" vertical="center"/>
      <protection locked="0"/>
    </xf>
    <xf numFmtId="49" fontId="7" fillId="0" borderId="42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Border="1" applyAlignment="1" applyProtection="1">
      <alignment horizontal="center" vertical="center"/>
      <protection locked="0"/>
    </xf>
    <xf numFmtId="49" fontId="7" fillId="0" borderId="44" xfId="63" applyNumberFormat="1" applyFont="1" applyBorder="1" applyAlignment="1" applyProtection="1">
      <alignment horizontal="center" vertical="center"/>
      <protection locked="0"/>
    </xf>
    <xf numFmtId="49" fontId="7" fillId="0" borderId="40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Fill="1" applyBorder="1" applyAlignment="1" applyProtection="1">
      <alignment horizontal="center" vertical="center"/>
      <protection locked="0"/>
    </xf>
    <xf numFmtId="176" fontId="8" fillId="0" borderId="16" xfId="65" applyNumberFormat="1" applyFont="1" applyBorder="1" applyAlignment="1" applyProtection="1">
      <alignment horizontal="right" vertical="center"/>
      <protection locked="0"/>
    </xf>
    <xf numFmtId="176" fontId="12" fillId="0" borderId="16" xfId="65" applyNumberFormat="1" applyFont="1" applyBorder="1" applyProtection="1">
      <alignment vertical="center" readingOrder="2"/>
      <protection locked="0"/>
    </xf>
    <xf numFmtId="0" fontId="14" fillId="0" borderId="0" xfId="0" applyFont="1" applyAlignment="1">
      <alignment horizontal="right" vertical="center"/>
    </xf>
    <xf numFmtId="38" fontId="13" fillId="0" borderId="0" xfId="0" applyNumberFormat="1" applyFont="1" applyAlignment="1" applyProtection="1">
      <alignment vertical="center"/>
      <protection locked="0"/>
    </xf>
    <xf numFmtId="176" fontId="8" fillId="0" borderId="27" xfId="61" applyNumberFormat="1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49" fontId="7" fillId="0" borderId="43" xfId="65" applyNumberFormat="1" applyFont="1" applyFill="1" applyBorder="1" applyAlignment="1" applyProtection="1">
      <alignment horizontal="center" vertical="center"/>
      <protection locked="0"/>
    </xf>
    <xf numFmtId="49" fontId="7" fillId="0" borderId="36" xfId="65" applyNumberFormat="1" applyFont="1" applyFill="1" applyBorder="1" applyAlignment="1" applyProtection="1">
      <alignment horizontal="center" vertical="center"/>
      <protection locked="0"/>
    </xf>
    <xf numFmtId="49" fontId="7" fillId="0" borderId="37" xfId="65" applyNumberFormat="1" applyFont="1" applyFill="1" applyBorder="1" applyAlignment="1" applyProtection="1">
      <alignment horizontal="center" vertical="center"/>
      <protection locked="0"/>
    </xf>
    <xf numFmtId="49" fontId="7" fillId="0" borderId="42" xfId="65" applyNumberFormat="1" applyFont="1" applyFill="1" applyBorder="1" applyAlignment="1" applyProtection="1">
      <alignment horizontal="center" vertical="center"/>
      <protection locked="0"/>
    </xf>
    <xf numFmtId="49" fontId="7" fillId="0" borderId="48" xfId="65" applyNumberFormat="1" applyFont="1" applyFill="1" applyBorder="1" applyAlignment="1" applyProtection="1">
      <alignment horizontal="center" vertical="center"/>
      <protection locked="0"/>
    </xf>
    <xf numFmtId="176" fontId="7" fillId="33" borderId="33" xfId="61" applyNumberFormat="1" applyFont="1" applyFill="1" applyBorder="1" applyAlignment="1">
      <alignment horizontal="right" vertical="center"/>
      <protection/>
    </xf>
    <xf numFmtId="176" fontId="7" fillId="33" borderId="30" xfId="62" applyNumberFormat="1" applyFont="1" applyFill="1" applyBorder="1" applyAlignment="1">
      <alignment horizontal="right" vertical="center"/>
      <protection/>
    </xf>
    <xf numFmtId="177" fontId="7" fillId="33" borderId="35" xfId="64" applyNumberFormat="1" applyFont="1" applyFill="1" applyBorder="1" applyAlignment="1">
      <alignment horizontal="right" vertical="center"/>
      <protection/>
    </xf>
    <xf numFmtId="176" fontId="7" fillId="33" borderId="49" xfId="64" applyNumberFormat="1" applyFont="1" applyFill="1" applyBorder="1" applyAlignment="1">
      <alignment horizontal="right" vertical="center"/>
      <protection/>
    </xf>
    <xf numFmtId="176" fontId="7" fillId="33" borderId="13" xfId="63" applyNumberFormat="1" applyFont="1" applyFill="1" applyBorder="1" applyAlignment="1">
      <alignment horizontal="right" vertical="center"/>
      <protection/>
    </xf>
    <xf numFmtId="176" fontId="7" fillId="33" borderId="22" xfId="63" applyNumberFormat="1" applyFont="1" applyFill="1" applyBorder="1" applyAlignment="1">
      <alignment horizontal="right" vertical="center"/>
      <protection/>
    </xf>
    <xf numFmtId="180" fontId="6" fillId="0" borderId="37" xfId="0" applyNumberFormat="1" applyFont="1" applyBorder="1" applyAlignment="1" applyProtection="1">
      <alignment horizontal="center" vertical="center"/>
      <protection locked="0"/>
    </xf>
    <xf numFmtId="176" fontId="8" fillId="0" borderId="50" xfId="63" applyNumberFormat="1" applyFont="1" applyFill="1" applyBorder="1" applyAlignment="1" applyProtection="1">
      <alignment horizontal="right" vertical="center"/>
      <protection locked="0"/>
    </xf>
    <xf numFmtId="49" fontId="7" fillId="0" borderId="37" xfId="63" applyNumberFormat="1" applyFont="1" applyFill="1" applyBorder="1" applyAlignment="1" applyProtection="1">
      <alignment horizontal="center" vertical="center"/>
      <protection locked="0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76" fontId="7" fillId="33" borderId="29" xfId="65" applyNumberFormat="1" applyFont="1" applyFill="1" applyBorder="1" applyAlignment="1">
      <alignment horizontal="right" vertical="center"/>
      <protection/>
    </xf>
    <xf numFmtId="176" fontId="7" fillId="33" borderId="17" xfId="63" applyNumberFormat="1" applyFont="1" applyFill="1" applyBorder="1" applyAlignment="1">
      <alignment horizontal="right" vertical="center"/>
      <protection/>
    </xf>
    <xf numFmtId="176" fontId="7" fillId="33" borderId="26" xfId="63" applyNumberFormat="1" applyFont="1" applyFill="1" applyBorder="1" applyAlignment="1">
      <alignment horizontal="right" vertical="center"/>
      <protection/>
    </xf>
    <xf numFmtId="176" fontId="7" fillId="33" borderId="25" xfId="64" applyNumberFormat="1" applyFont="1" applyFill="1" applyBorder="1" applyAlignment="1">
      <alignment horizontal="right" vertical="center"/>
      <protection/>
    </xf>
    <xf numFmtId="176" fontId="7" fillId="33" borderId="33" xfId="64" applyNumberFormat="1" applyFont="1" applyFill="1" applyBorder="1" applyAlignment="1">
      <alignment horizontal="right" vertical="center"/>
      <protection/>
    </xf>
    <xf numFmtId="176" fontId="7" fillId="33" borderId="26" xfId="64" applyNumberFormat="1" applyFont="1" applyFill="1" applyBorder="1" applyAlignment="1">
      <alignment horizontal="right" vertical="center"/>
      <protection/>
    </xf>
    <xf numFmtId="176" fontId="7" fillId="33" borderId="27" xfId="64" applyNumberFormat="1" applyFont="1" applyFill="1" applyBorder="1" applyAlignment="1">
      <alignment horizontal="right" vertical="center"/>
      <protection/>
    </xf>
    <xf numFmtId="176" fontId="7" fillId="33" borderId="33" xfId="62" applyNumberFormat="1" applyFont="1" applyFill="1" applyBorder="1" applyAlignment="1">
      <alignment horizontal="right" vertical="center"/>
      <protection/>
    </xf>
    <xf numFmtId="176" fontId="7" fillId="33" borderId="22" xfId="62" applyNumberFormat="1" applyFont="1" applyFill="1" applyBorder="1" applyAlignment="1">
      <alignment horizontal="right" vertical="center"/>
      <protection/>
    </xf>
    <xf numFmtId="176" fontId="7" fillId="33" borderId="40" xfId="62" applyNumberFormat="1" applyFont="1" applyFill="1" applyBorder="1" applyAlignment="1">
      <alignment horizontal="right" vertical="center"/>
      <protection/>
    </xf>
    <xf numFmtId="176" fontId="7" fillId="33" borderId="49" xfId="61" applyNumberFormat="1" applyFont="1" applyFill="1" applyBorder="1" applyAlignment="1">
      <alignment horizontal="right" vertical="center"/>
      <protection/>
    </xf>
    <xf numFmtId="176" fontId="7" fillId="33" borderId="26" xfId="61" applyNumberFormat="1" applyFont="1" applyFill="1" applyBorder="1" applyAlignment="1">
      <alignment horizontal="right" vertical="center"/>
      <protection/>
    </xf>
    <xf numFmtId="176" fontId="7" fillId="34" borderId="20" xfId="61" applyNumberFormat="1" applyFont="1" applyFill="1" applyBorder="1" applyAlignment="1">
      <alignment horizontal="right" vertical="center"/>
      <protection/>
    </xf>
    <xf numFmtId="176" fontId="7" fillId="34" borderId="30" xfId="61" applyNumberFormat="1" applyFont="1" applyFill="1" applyBorder="1" applyAlignment="1">
      <alignment horizontal="right" vertical="center"/>
      <protection/>
    </xf>
    <xf numFmtId="0" fontId="0" fillId="0" borderId="51" xfId="0" applyBorder="1" applyAlignment="1">
      <alignment vertical="center"/>
    </xf>
    <xf numFmtId="176" fontId="8" fillId="0" borderId="52" xfId="62" applyNumberFormat="1" applyFont="1" applyFill="1" applyBorder="1" applyAlignment="1" applyProtection="1">
      <alignment horizontal="right" vertical="center"/>
      <protection locked="0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33" borderId="0" xfId="66" applyNumberFormat="1" applyFont="1" applyFill="1" applyBorder="1" applyAlignment="1">
      <alignment horizontal="right" vertical="center"/>
      <protection/>
    </xf>
    <xf numFmtId="176" fontId="7" fillId="0" borderId="0" xfId="66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7" fillId="35" borderId="36" xfId="65" applyNumberFormat="1" applyFont="1" applyFill="1" applyBorder="1" applyAlignment="1" applyProtection="1">
      <alignment horizontal="center" vertical="center"/>
      <protection locked="0"/>
    </xf>
    <xf numFmtId="176" fontId="7" fillId="33" borderId="10" xfId="66" applyNumberFormat="1" applyFont="1" applyFill="1" applyBorder="1" applyAlignment="1">
      <alignment horizontal="right" vertical="center"/>
      <protection/>
    </xf>
    <xf numFmtId="176" fontId="8" fillId="0" borderId="19" xfId="66" applyNumberFormat="1" applyFont="1" applyFill="1" applyBorder="1" applyAlignment="1" applyProtection="1">
      <alignment horizontal="right" vertical="center"/>
      <protection locked="0"/>
    </xf>
    <xf numFmtId="176" fontId="7" fillId="33" borderId="12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 applyProtection="1">
      <alignment horizontal="right" vertical="center"/>
      <protection locked="0"/>
    </xf>
    <xf numFmtId="176" fontId="7" fillId="33" borderId="20" xfId="66" applyNumberFormat="1" applyFont="1" applyFill="1" applyBorder="1" applyAlignment="1">
      <alignment horizontal="right" vertical="center"/>
      <protection/>
    </xf>
    <xf numFmtId="176" fontId="7" fillId="33" borderId="22" xfId="66" applyNumberFormat="1" applyFont="1" applyFill="1" applyBorder="1" applyAlignment="1">
      <alignment horizontal="right" vertical="center"/>
      <protection/>
    </xf>
    <xf numFmtId="176" fontId="7" fillId="33" borderId="24" xfId="66" applyNumberFormat="1" applyFont="1" applyFill="1" applyBorder="1" applyAlignment="1">
      <alignment horizontal="right" vertical="center"/>
      <protection/>
    </xf>
    <xf numFmtId="176" fontId="8" fillId="0" borderId="16" xfId="66" applyNumberFormat="1" applyFont="1" applyFill="1" applyBorder="1" applyAlignment="1" applyProtection="1">
      <alignment horizontal="right" vertical="center"/>
      <protection locked="0"/>
    </xf>
    <xf numFmtId="49" fontId="7" fillId="0" borderId="42" xfId="66" applyNumberFormat="1" applyFont="1" applyBorder="1" applyAlignment="1" applyProtection="1">
      <alignment horizontal="center" vertical="center"/>
      <protection locked="0"/>
    </xf>
    <xf numFmtId="176" fontId="7" fillId="33" borderId="33" xfId="66" applyNumberFormat="1" applyFont="1" applyFill="1" applyBorder="1" applyAlignment="1">
      <alignment horizontal="right" vertical="center"/>
      <protection/>
    </xf>
    <xf numFmtId="176" fontId="8" fillId="0" borderId="11" xfId="66" applyNumberFormat="1" applyFont="1" applyFill="1" applyBorder="1" applyAlignment="1" applyProtection="1">
      <alignment horizontal="right" vertical="center"/>
      <protection locked="0"/>
    </xf>
    <xf numFmtId="49" fontId="7" fillId="0" borderId="36" xfId="66" applyNumberFormat="1" applyFont="1" applyFill="1" applyBorder="1" applyAlignment="1" applyProtection="1">
      <alignment horizontal="center" vertical="center"/>
      <protection locked="0"/>
    </xf>
    <xf numFmtId="49" fontId="7" fillId="0" borderId="36" xfId="66" applyNumberFormat="1" applyFont="1" applyBorder="1" applyAlignment="1" applyProtection="1">
      <alignment horizontal="center" vertical="center"/>
      <protection locked="0"/>
    </xf>
    <xf numFmtId="176" fontId="7" fillId="33" borderId="29" xfId="66" applyNumberFormat="1" applyFont="1" applyFill="1" applyBorder="1" applyAlignment="1">
      <alignment horizontal="right" vertical="center"/>
      <protection/>
    </xf>
    <xf numFmtId="49" fontId="7" fillId="0" borderId="43" xfId="66" applyNumberFormat="1" applyFont="1" applyBorder="1" applyAlignment="1" applyProtection="1">
      <alignment horizontal="center" vertical="center"/>
      <protection locked="0"/>
    </xf>
    <xf numFmtId="176" fontId="7" fillId="33" borderId="27" xfId="66" applyNumberFormat="1" applyFont="1" applyFill="1" applyBorder="1" applyAlignment="1">
      <alignment horizontal="right" vertical="center"/>
      <protection/>
    </xf>
    <xf numFmtId="49" fontId="7" fillId="0" borderId="42" xfId="66" applyNumberFormat="1" applyFont="1" applyFill="1" applyBorder="1" applyAlignment="1" applyProtection="1">
      <alignment horizontal="center" vertical="center"/>
      <protection locked="0"/>
    </xf>
    <xf numFmtId="49" fontId="7" fillId="0" borderId="37" xfId="66" applyNumberFormat="1" applyFont="1" applyFill="1" applyBorder="1" applyAlignment="1" applyProtection="1">
      <alignment horizontal="center" vertical="center"/>
      <protection locked="0"/>
    </xf>
    <xf numFmtId="49" fontId="7" fillId="0" borderId="37" xfId="66" applyNumberFormat="1" applyFont="1" applyBorder="1" applyAlignment="1" applyProtection="1">
      <alignment horizontal="center" vertical="center"/>
      <protection locked="0"/>
    </xf>
    <xf numFmtId="176" fontId="7" fillId="33" borderId="30" xfId="66" applyNumberFormat="1" applyFont="1" applyFill="1" applyBorder="1" applyAlignment="1">
      <alignment horizontal="right" vertical="center"/>
      <protection/>
    </xf>
    <xf numFmtId="176" fontId="8" fillId="0" borderId="14" xfId="66" applyNumberFormat="1" applyFont="1" applyFill="1" applyBorder="1" applyAlignment="1" applyProtection="1">
      <alignment horizontal="right" vertical="center"/>
      <protection locked="0"/>
    </xf>
    <xf numFmtId="176" fontId="7" fillId="33" borderId="25" xfId="66" applyNumberFormat="1" applyFont="1" applyFill="1" applyBorder="1" applyAlignment="1">
      <alignment horizontal="right" vertical="center"/>
      <protection/>
    </xf>
    <xf numFmtId="49" fontId="7" fillId="35" borderId="40" xfId="66" applyNumberFormat="1" applyFont="1" applyFill="1" applyBorder="1" applyAlignment="1" applyProtection="1">
      <alignment horizontal="center" vertical="center"/>
      <protection locked="0"/>
    </xf>
    <xf numFmtId="176" fontId="7" fillId="33" borderId="13" xfId="66" applyNumberFormat="1" applyFont="1" applyFill="1" applyBorder="1" applyAlignment="1">
      <alignment horizontal="right" vertical="center"/>
      <protection/>
    </xf>
    <xf numFmtId="49" fontId="7" fillId="35" borderId="36" xfId="66" applyNumberFormat="1" applyFont="1" applyFill="1" applyBorder="1" applyAlignment="1" applyProtection="1">
      <alignment horizontal="center" vertical="center"/>
      <protection locked="0"/>
    </xf>
    <xf numFmtId="176" fontId="8" fillId="0" borderId="50" xfId="66" applyNumberFormat="1" applyFont="1" applyFill="1" applyBorder="1" applyAlignment="1" applyProtection="1">
      <alignment horizontal="right" vertical="center"/>
      <protection locked="0"/>
    </xf>
    <xf numFmtId="176" fontId="8" fillId="0" borderId="52" xfId="66" applyNumberFormat="1" applyFont="1" applyFill="1" applyBorder="1" applyAlignment="1" applyProtection="1">
      <alignment horizontal="right" vertical="center"/>
      <protection locked="0"/>
    </xf>
    <xf numFmtId="49" fontId="7" fillId="35" borderId="42" xfId="66" applyNumberFormat="1" applyFont="1" applyFill="1" applyBorder="1" applyAlignment="1" applyProtection="1">
      <alignment horizontal="center" vertical="center"/>
      <protection locked="0"/>
    </xf>
    <xf numFmtId="176" fontId="7" fillId="33" borderId="17" xfId="66" applyNumberFormat="1" applyFont="1" applyFill="1" applyBorder="1" applyAlignment="1">
      <alignment horizontal="right" vertical="center"/>
      <protection/>
    </xf>
    <xf numFmtId="49" fontId="7" fillId="35" borderId="12" xfId="66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 applyAlignment="1" applyProtection="1">
      <alignment horizontal="center" vertical="center"/>
      <protection locked="0"/>
    </xf>
    <xf numFmtId="0" fontId="7" fillId="0" borderId="0" xfId="61" applyFont="1" applyBorder="1" applyAlignment="1">
      <alignment horizontal="right" vertical="center"/>
      <protection/>
    </xf>
    <xf numFmtId="38" fontId="10" fillId="0" borderId="0" xfId="49" applyFont="1" applyBorder="1" applyAlignment="1" applyProtection="1">
      <alignment horizontal="right" vertical="center"/>
      <protection locked="0"/>
    </xf>
    <xf numFmtId="49" fontId="7" fillId="35" borderId="36" xfId="62" applyNumberFormat="1" applyFont="1" applyFill="1" applyBorder="1" applyAlignment="1" applyProtection="1">
      <alignment horizontal="center" vertical="center"/>
      <protection locked="0"/>
    </xf>
    <xf numFmtId="49" fontId="7" fillId="0" borderId="12" xfId="66" applyNumberFormat="1" applyFont="1" applyBorder="1" applyAlignment="1" applyProtection="1">
      <alignment horizontal="center" vertical="center"/>
      <protection locked="0"/>
    </xf>
    <xf numFmtId="176" fontId="7" fillId="35" borderId="0" xfId="66" applyNumberFormat="1" applyFont="1" applyFill="1" applyBorder="1" applyAlignment="1">
      <alignment horizontal="right" vertical="center"/>
      <protection/>
    </xf>
    <xf numFmtId="176" fontId="11" fillId="0" borderId="54" xfId="67" applyNumberFormat="1" applyFont="1" applyBorder="1" applyAlignment="1" applyProtection="1">
      <alignment horizontal="center" vertical="center"/>
      <protection locked="0"/>
    </xf>
    <xf numFmtId="176" fontId="11" fillId="0" borderId="55" xfId="67" applyNumberFormat="1" applyFont="1" applyBorder="1" applyAlignment="1" applyProtection="1">
      <alignment horizontal="center" vertical="center"/>
      <protection locked="0"/>
    </xf>
    <xf numFmtId="176" fontId="7" fillId="0" borderId="16" xfId="61" applyNumberFormat="1" applyFont="1" applyFill="1" applyBorder="1" applyAlignment="1" applyProtection="1">
      <alignment horizontal="right" vertical="center"/>
      <protection locked="0"/>
    </xf>
    <xf numFmtId="49" fontId="7" fillId="35" borderId="41" xfId="66" applyNumberFormat="1" applyFont="1" applyFill="1" applyBorder="1" applyAlignment="1" applyProtection="1">
      <alignment horizontal="center" vertical="center"/>
      <protection locked="0"/>
    </xf>
    <xf numFmtId="176" fontId="7" fillId="33" borderId="26" xfId="66" applyNumberFormat="1" applyFont="1" applyFill="1" applyBorder="1" applyAlignment="1">
      <alignment horizontal="right" vertical="center"/>
      <protection/>
    </xf>
    <xf numFmtId="49" fontId="7" fillId="0" borderId="41" xfId="62" applyNumberFormat="1" applyFont="1" applyFill="1" applyBorder="1" applyAlignment="1" applyProtection="1">
      <alignment horizontal="center" vertical="center"/>
      <protection locked="0"/>
    </xf>
    <xf numFmtId="176" fontId="8" fillId="0" borderId="50" xfId="62" applyNumberFormat="1" applyFont="1" applyFill="1" applyBorder="1" applyAlignment="1" applyProtection="1">
      <alignment horizontal="right" vertical="center"/>
      <protection locked="0"/>
    </xf>
    <xf numFmtId="176" fontId="8" fillId="0" borderId="50" xfId="61" applyNumberFormat="1" applyFont="1" applyFill="1" applyBorder="1" applyAlignment="1" applyProtection="1">
      <alignment horizontal="right" vertical="center"/>
      <protection locked="0"/>
    </xf>
    <xf numFmtId="49" fontId="7" fillId="35" borderId="18" xfId="61" applyNumberFormat="1" applyFont="1" applyFill="1" applyBorder="1" applyAlignment="1" applyProtection="1">
      <alignment horizontal="center" vertical="center"/>
      <protection locked="0"/>
    </xf>
    <xf numFmtId="49" fontId="7" fillId="35" borderId="43" xfId="62" applyNumberFormat="1" applyFont="1" applyFill="1" applyBorder="1" applyAlignment="1" applyProtection="1">
      <alignment horizontal="center" vertical="center"/>
      <protection locked="0"/>
    </xf>
    <xf numFmtId="49" fontId="7" fillId="35" borderId="44" xfId="64" applyNumberFormat="1" applyFont="1" applyFill="1" applyBorder="1" applyAlignment="1" applyProtection="1">
      <alignment horizontal="center" vertical="center"/>
      <protection locked="0"/>
    </xf>
    <xf numFmtId="49" fontId="7" fillId="35" borderId="37" xfId="64" applyNumberFormat="1" applyFont="1" applyFill="1" applyBorder="1" applyAlignment="1" applyProtection="1">
      <alignment horizontal="center" vertical="center"/>
      <protection locked="0"/>
    </xf>
    <xf numFmtId="49" fontId="7" fillId="35" borderId="44" xfId="66" applyNumberFormat="1" applyFont="1" applyFill="1" applyBorder="1" applyAlignment="1" applyProtection="1">
      <alignment horizontal="center" vertical="center"/>
      <protection locked="0"/>
    </xf>
    <xf numFmtId="49" fontId="7" fillId="35" borderId="43" xfId="66" applyNumberFormat="1" applyFont="1" applyFill="1" applyBorder="1" applyAlignment="1" applyProtection="1">
      <alignment horizontal="center" vertical="center"/>
      <protection locked="0"/>
    </xf>
    <xf numFmtId="176" fontId="7" fillId="34" borderId="12" xfId="66" applyNumberFormat="1" applyFont="1" applyFill="1" applyBorder="1" applyAlignment="1">
      <alignment horizontal="right" vertical="center"/>
      <protection/>
    </xf>
    <xf numFmtId="176" fontId="7" fillId="34" borderId="20" xfId="64" applyNumberFormat="1" applyFont="1" applyFill="1" applyBorder="1" applyAlignment="1">
      <alignment horizontal="right" vertical="center"/>
      <protection/>
    </xf>
    <xf numFmtId="176" fontId="7" fillId="34" borderId="20" xfId="63" applyNumberFormat="1" applyFont="1" applyFill="1" applyBorder="1" applyAlignment="1">
      <alignment horizontal="right" vertical="center"/>
      <protection/>
    </xf>
    <xf numFmtId="176" fontId="7" fillId="34" borderId="25" xfId="65" applyNumberFormat="1" applyFont="1" applyFill="1" applyBorder="1" applyAlignment="1">
      <alignment horizontal="right" vertical="center"/>
      <protection/>
    </xf>
    <xf numFmtId="49" fontId="7" fillId="35" borderId="43" xfId="65" applyNumberFormat="1" applyFont="1" applyFill="1" applyBorder="1" applyAlignment="1" applyProtection="1">
      <alignment horizontal="center" vertical="center"/>
      <protection locked="0"/>
    </xf>
    <xf numFmtId="176" fontId="7" fillId="33" borderId="27" xfId="63" applyNumberFormat="1" applyFont="1" applyFill="1" applyBorder="1" applyAlignment="1">
      <alignment horizontal="right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 locked="0"/>
    </xf>
    <xf numFmtId="176" fontId="8" fillId="0" borderId="21" xfId="63" applyNumberFormat="1" applyFont="1" applyFill="1" applyBorder="1" applyAlignment="1" applyProtection="1">
      <alignment horizontal="right" vertical="center"/>
      <protection locked="0"/>
    </xf>
    <xf numFmtId="49" fontId="7" fillId="0" borderId="40" xfId="65" applyNumberFormat="1" applyFont="1" applyFill="1" applyBorder="1" applyAlignment="1" applyProtection="1">
      <alignment horizontal="center" vertical="center"/>
      <protection locked="0"/>
    </xf>
    <xf numFmtId="181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36" borderId="36" xfId="64" applyNumberFormat="1" applyFont="1" applyFill="1" applyBorder="1" applyAlignment="1" applyProtection="1">
      <alignment horizontal="center" vertical="center"/>
      <protection locked="0"/>
    </xf>
    <xf numFmtId="49" fontId="7" fillId="0" borderId="12" xfId="66" applyNumberFormat="1" applyFont="1" applyFill="1" applyBorder="1" applyAlignment="1" applyProtection="1">
      <alignment horizontal="center" vertical="center"/>
      <protection locked="0"/>
    </xf>
    <xf numFmtId="176" fontId="11" fillId="0" borderId="56" xfId="67" applyNumberFormat="1" applyFont="1" applyBorder="1" applyAlignment="1" applyProtection="1">
      <alignment horizontal="center" vertical="center"/>
      <protection locked="0"/>
    </xf>
    <xf numFmtId="176" fontId="11" fillId="0" borderId="57" xfId="67" applyNumberFormat="1" applyFont="1" applyBorder="1" applyAlignment="1" applyProtection="1">
      <alignment horizontal="center" vertical="center"/>
      <protection locked="0"/>
    </xf>
    <xf numFmtId="49" fontId="7" fillId="0" borderId="31" xfId="65" applyNumberFormat="1" applyFont="1" applyBorder="1" applyAlignment="1" applyProtection="1">
      <alignment horizontal="center" vertical="center"/>
      <protection locked="0"/>
    </xf>
    <xf numFmtId="49" fontId="7" fillId="0" borderId="13" xfId="65" applyNumberFormat="1" applyFont="1" applyBorder="1" applyAlignment="1" applyProtection="1">
      <alignment horizontal="center" vertical="center"/>
      <protection locked="0"/>
    </xf>
    <xf numFmtId="49" fontId="7" fillId="0" borderId="12" xfId="65" applyNumberFormat="1" applyFont="1" applyBorder="1" applyAlignment="1" applyProtection="1">
      <alignment horizontal="center" vertical="center"/>
      <protection locked="0"/>
    </xf>
    <xf numFmtId="49" fontId="7" fillId="0" borderId="10" xfId="65" applyNumberFormat="1" applyFont="1" applyBorder="1" applyAlignment="1" applyProtection="1">
      <alignment horizontal="center" vertical="center"/>
      <protection locked="0"/>
    </xf>
    <xf numFmtId="49" fontId="7" fillId="0" borderId="18" xfId="65" applyNumberFormat="1" applyFont="1" applyBorder="1" applyAlignment="1" applyProtection="1">
      <alignment horizontal="center" vertical="center"/>
      <protection locked="0"/>
    </xf>
    <xf numFmtId="49" fontId="7" fillId="0" borderId="17" xfId="61" applyNumberFormat="1" applyFont="1" applyBorder="1" applyAlignment="1" applyProtection="1">
      <alignment horizontal="center" vertical="center"/>
      <protection locked="0"/>
    </xf>
    <xf numFmtId="49" fontId="7" fillId="0" borderId="12" xfId="61" applyNumberFormat="1" applyFont="1" applyBorder="1" applyAlignment="1" applyProtection="1">
      <alignment horizontal="center" vertical="center"/>
      <protection locked="0"/>
    </xf>
    <xf numFmtId="49" fontId="7" fillId="0" borderId="13" xfId="61" applyNumberFormat="1" applyFont="1" applyBorder="1" applyAlignment="1" applyProtection="1">
      <alignment horizontal="center" vertical="center"/>
      <protection locked="0"/>
    </xf>
    <xf numFmtId="49" fontId="7" fillId="0" borderId="18" xfId="61" applyNumberFormat="1" applyFont="1" applyBorder="1" applyAlignment="1" applyProtection="1">
      <alignment horizontal="center" vertical="center"/>
      <protection locked="0"/>
    </xf>
    <xf numFmtId="49" fontId="7" fillId="0" borderId="12" xfId="61" applyNumberFormat="1" applyFont="1" applyFill="1" applyBorder="1" applyAlignment="1" applyProtection="1">
      <alignment horizontal="center" vertical="center"/>
      <protection locked="0"/>
    </xf>
    <xf numFmtId="49" fontId="7" fillId="0" borderId="26" xfId="61" applyNumberFormat="1" applyFont="1" applyBorder="1" applyAlignment="1" applyProtection="1">
      <alignment horizontal="center" vertical="center"/>
      <protection locked="0"/>
    </xf>
    <xf numFmtId="176" fontId="11" fillId="0" borderId="58" xfId="67" applyNumberFormat="1" applyFont="1" applyBorder="1" applyAlignment="1" applyProtection="1">
      <alignment horizontal="center" vertical="center"/>
      <protection locked="0"/>
    </xf>
    <xf numFmtId="49" fontId="7" fillId="0" borderId="13" xfId="61" applyNumberFormat="1" applyFont="1" applyFill="1" applyBorder="1" applyAlignment="1" applyProtection="1">
      <alignment horizontal="center" vertical="center"/>
      <protection locked="0"/>
    </xf>
    <xf numFmtId="49" fontId="7" fillId="0" borderId="18" xfId="61" applyNumberFormat="1" applyFont="1" applyFill="1" applyBorder="1" applyAlignment="1" applyProtection="1">
      <alignment horizontal="center" vertical="center"/>
      <protection locked="0"/>
    </xf>
    <xf numFmtId="49" fontId="7" fillId="0" borderId="17" xfId="61" applyNumberFormat="1" applyFont="1" applyFill="1" applyBorder="1" applyAlignment="1" applyProtection="1">
      <alignment horizontal="center" vertical="center"/>
      <protection locked="0"/>
    </xf>
    <xf numFmtId="49" fontId="7" fillId="35" borderId="12" xfId="61" applyNumberFormat="1" applyFont="1" applyFill="1" applyBorder="1" applyAlignment="1" applyProtection="1">
      <alignment horizontal="center" vertical="center"/>
      <protection locked="0"/>
    </xf>
    <xf numFmtId="49" fontId="7" fillId="0" borderId="17" xfId="62" applyNumberFormat="1" applyFont="1" applyBorder="1" applyAlignment="1" applyProtection="1">
      <alignment horizontal="center" vertical="center"/>
      <protection locked="0"/>
    </xf>
    <xf numFmtId="49" fontId="7" fillId="0" borderId="12" xfId="62" applyNumberFormat="1" applyFont="1" applyBorder="1" applyAlignment="1" applyProtection="1">
      <alignment horizontal="center" vertical="center"/>
      <protection locked="0"/>
    </xf>
    <xf numFmtId="49" fontId="7" fillId="0" borderId="12" xfId="62" applyNumberFormat="1" applyFont="1" applyFill="1" applyBorder="1" applyAlignment="1" applyProtection="1">
      <alignment horizontal="center" vertical="center"/>
      <protection locked="0"/>
    </xf>
    <xf numFmtId="49" fontId="7" fillId="0" borderId="26" xfId="62" applyNumberFormat="1" applyFont="1" applyBorder="1" applyAlignment="1" applyProtection="1">
      <alignment horizontal="center" vertical="center"/>
      <protection locked="0"/>
    </xf>
    <xf numFmtId="49" fontId="7" fillId="0" borderId="17" xfId="64" applyNumberFormat="1" applyFont="1" applyFill="1" applyBorder="1" applyAlignment="1" applyProtection="1">
      <alignment horizontal="center" vertical="center"/>
      <protection locked="0"/>
    </xf>
    <xf numFmtId="49" fontId="7" fillId="0" borderId="12" xfId="64" applyNumberFormat="1" applyFont="1" applyBorder="1" applyAlignment="1" applyProtection="1">
      <alignment horizontal="center" vertical="center"/>
      <protection locked="0"/>
    </xf>
    <xf numFmtId="49" fontId="7" fillId="0" borderId="12" xfId="64" applyNumberFormat="1" applyFont="1" applyFill="1" applyBorder="1" applyAlignment="1" applyProtection="1">
      <alignment horizontal="center" vertical="center"/>
      <protection locked="0"/>
    </xf>
    <xf numFmtId="49" fontId="7" fillId="0" borderId="13" xfId="64" applyNumberFormat="1" applyFont="1" applyBorder="1" applyAlignment="1" applyProtection="1">
      <alignment horizontal="center" vertical="center"/>
      <protection locked="0"/>
    </xf>
    <xf numFmtId="49" fontId="7" fillId="0" borderId="26" xfId="64" applyNumberFormat="1" applyFont="1" applyBorder="1" applyAlignment="1" applyProtection="1">
      <alignment horizontal="center" vertical="center"/>
      <protection locked="0"/>
    </xf>
    <xf numFmtId="49" fontId="7" fillId="0" borderId="17" xfId="63" applyNumberFormat="1" applyFont="1" applyBorder="1" applyAlignment="1" applyProtection="1">
      <alignment horizontal="center" vertical="center"/>
      <protection locked="0"/>
    </xf>
    <xf numFmtId="49" fontId="7" fillId="0" borderId="10" xfId="63" applyNumberFormat="1" applyFont="1" applyBorder="1" applyAlignment="1" applyProtection="1">
      <alignment horizontal="center" vertical="center"/>
      <protection locked="0"/>
    </xf>
    <xf numFmtId="49" fontId="7" fillId="0" borderId="12" xfId="63" applyNumberFormat="1" applyFont="1" applyBorder="1" applyAlignment="1" applyProtection="1">
      <alignment horizontal="center" vertical="center"/>
      <protection locked="0"/>
    </xf>
    <xf numFmtId="49" fontId="7" fillId="0" borderId="26" xfId="63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49" fontId="61" fillId="37" borderId="59" xfId="0" applyNumberFormat="1" applyFont="1" applyFill="1" applyBorder="1" applyAlignment="1">
      <alignment horizontal="center" vertical="center" shrinkToFit="1"/>
    </xf>
    <xf numFmtId="49" fontId="7" fillId="0" borderId="26" xfId="61" applyNumberFormat="1" applyFont="1" applyFill="1" applyBorder="1" applyAlignment="1" applyProtection="1">
      <alignment horizontal="center" vertical="center"/>
      <protection locked="0"/>
    </xf>
    <xf numFmtId="49" fontId="7" fillId="0" borderId="40" xfId="66" applyNumberFormat="1" applyFont="1" applyFill="1" applyBorder="1" applyAlignment="1" applyProtection="1">
      <alignment horizontal="center" vertical="center"/>
      <protection locked="0"/>
    </xf>
    <xf numFmtId="49" fontId="7" fillId="0" borderId="26" xfId="63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60" xfId="0" applyBorder="1" applyAlignment="1">
      <alignment vertical="center"/>
    </xf>
    <xf numFmtId="0" fontId="13" fillId="0" borderId="61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81" fontId="13" fillId="0" borderId="0" xfId="0" applyNumberFormat="1" applyFont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62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18" fillId="0" borderId="63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38" fontId="10" fillId="0" borderId="31" xfId="49" applyFont="1" applyBorder="1" applyAlignment="1">
      <alignment horizontal="right" vertical="center"/>
    </xf>
    <xf numFmtId="0" fontId="7" fillId="0" borderId="18" xfId="61" applyFont="1" applyBorder="1" applyAlignment="1">
      <alignment horizontal="right" vertical="center"/>
      <protection/>
    </xf>
    <xf numFmtId="38" fontId="10" fillId="0" borderId="64" xfId="49" applyFont="1" applyBorder="1" applyAlignment="1" applyProtection="1">
      <alignment horizontal="right" vertical="center"/>
      <protection locked="0"/>
    </xf>
    <xf numFmtId="38" fontId="10" fillId="0" borderId="52" xfId="49" applyFont="1" applyBorder="1" applyAlignment="1" applyProtection="1">
      <alignment horizontal="right" vertical="center"/>
      <protection locked="0"/>
    </xf>
    <xf numFmtId="49" fontId="19" fillId="0" borderId="0" xfId="67" applyNumberFormat="1" applyFont="1" applyAlignment="1" applyProtection="1">
      <alignment horizontal="left" vertical="center" wrapText="1"/>
      <protection locked="0"/>
    </xf>
    <xf numFmtId="49" fontId="19" fillId="0" borderId="39" xfId="67" applyNumberFormat="1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7" fillId="0" borderId="65" xfId="61" applyNumberFormat="1" applyFont="1" applyBorder="1" applyAlignment="1" applyProtection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0" fontId="10" fillId="0" borderId="66" xfId="61" applyNumberFormat="1" applyFont="1" applyBorder="1" applyAlignment="1" applyProtection="1">
      <alignment horizontal="center" vertical="center"/>
      <protection locked="0"/>
    </xf>
    <xf numFmtId="0" fontId="7" fillId="0" borderId="51" xfId="61" applyFont="1" applyBorder="1" applyAlignment="1" applyProtection="1">
      <alignment horizontal="center" vertical="center"/>
      <protection locked="0"/>
    </xf>
    <xf numFmtId="0" fontId="7" fillId="0" borderId="46" xfId="61" applyFont="1" applyBorder="1" applyAlignment="1" applyProtection="1">
      <alignment horizontal="center" vertical="center"/>
      <protection locked="0"/>
    </xf>
    <xf numFmtId="0" fontId="7" fillId="0" borderId="39" xfId="61" applyFont="1" applyBorder="1" applyAlignment="1" applyProtection="1">
      <alignment horizontal="center" vertical="center"/>
      <protection locked="0"/>
    </xf>
    <xf numFmtId="49" fontId="4" fillId="0" borderId="66" xfId="61" applyNumberFormat="1" applyFont="1" applyBorder="1" applyAlignment="1" applyProtection="1">
      <alignment horizontal="center" vertical="center"/>
      <protection locked="0"/>
    </xf>
    <xf numFmtId="49" fontId="4" fillId="0" borderId="51" xfId="61" applyNumberFormat="1" applyFont="1" applyBorder="1" applyAlignment="1" applyProtection="1">
      <alignment horizontal="center" vertical="center"/>
      <protection locked="0"/>
    </xf>
    <xf numFmtId="49" fontId="4" fillId="0" borderId="53" xfId="61" applyNumberFormat="1" applyFont="1" applyBorder="1" applyAlignment="1" applyProtection="1">
      <alignment horizontal="center" vertical="center"/>
      <protection locked="0"/>
    </xf>
    <xf numFmtId="49" fontId="4" fillId="0" borderId="46" xfId="61" applyNumberFormat="1" applyFont="1" applyBorder="1" applyAlignment="1" applyProtection="1">
      <alignment horizontal="center" vertical="center"/>
      <protection locked="0"/>
    </xf>
    <xf numFmtId="49" fontId="4" fillId="0" borderId="39" xfId="61" applyNumberFormat="1" applyFont="1" applyBorder="1" applyAlignment="1" applyProtection="1">
      <alignment horizontal="center" vertical="center"/>
      <protection locked="0"/>
    </xf>
    <xf numFmtId="49" fontId="4" fillId="0" borderId="67" xfId="61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176" fontId="10" fillId="0" borderId="31" xfId="62" applyNumberFormat="1" applyFont="1" applyBorder="1" applyAlignment="1">
      <alignment horizontal="right" vertical="center"/>
      <protection/>
    </xf>
    <xf numFmtId="176" fontId="10" fillId="0" borderId="49" xfId="62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right"/>
      <protection/>
    </xf>
    <xf numFmtId="176" fontId="10" fillId="0" borderId="64" xfId="62" applyNumberFormat="1" applyFont="1" applyBorder="1" applyAlignment="1" applyProtection="1">
      <alignment horizontal="right" vertical="center"/>
      <protection locked="0"/>
    </xf>
    <xf numFmtId="176" fontId="10" fillId="0" borderId="14" xfId="62" applyNumberFormat="1" applyFont="1" applyBorder="1" applyAlignment="1" applyProtection="1">
      <alignment horizontal="right" vertical="center"/>
      <protection locked="0"/>
    </xf>
    <xf numFmtId="0" fontId="10" fillId="0" borderId="52" xfId="62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49" fontId="4" fillId="0" borderId="66" xfId="62" applyNumberFormat="1" applyFont="1" applyBorder="1" applyAlignment="1" applyProtection="1">
      <alignment horizontal="center" vertical="center"/>
      <protection locked="0"/>
    </xf>
    <xf numFmtId="49" fontId="4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49" fontId="4" fillId="0" borderId="46" xfId="62" applyNumberFormat="1" applyFont="1" applyBorder="1" applyAlignment="1" applyProtection="1">
      <alignment horizontal="center" vertical="center"/>
      <protection locked="0"/>
    </xf>
    <xf numFmtId="49" fontId="4" fillId="0" borderId="39" xfId="62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49" fontId="7" fillId="0" borderId="61" xfId="62" applyNumberFormat="1" applyFont="1" applyBorder="1" applyAlignment="1" applyProtection="1">
      <alignment horizontal="center" vertical="center"/>
      <protection locked="0"/>
    </xf>
    <xf numFmtId="49" fontId="7" fillId="0" borderId="68" xfId="62" applyNumberFormat="1" applyFont="1" applyBorder="1" applyAlignment="1" applyProtection="1">
      <alignment horizontal="center" vertical="center"/>
      <protection locked="0"/>
    </xf>
    <xf numFmtId="49" fontId="7" fillId="0" borderId="46" xfId="62" applyNumberFormat="1" applyFont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0" fontId="10" fillId="0" borderId="66" xfId="62" applyNumberFormat="1" applyFont="1" applyBorder="1" applyAlignment="1" applyProtection="1">
      <alignment horizontal="center" vertical="center"/>
      <protection locked="0"/>
    </xf>
    <xf numFmtId="0" fontId="7" fillId="0" borderId="51" xfId="62" applyFont="1" applyBorder="1" applyAlignment="1" applyProtection="1">
      <alignment horizontal="center"/>
      <protection locked="0"/>
    </xf>
    <xf numFmtId="0" fontId="10" fillId="0" borderId="34" xfId="62" applyNumberFormat="1" applyFont="1" applyBorder="1" applyAlignment="1" applyProtection="1">
      <alignment horizontal="center" vertical="center"/>
      <protection locked="0"/>
    </xf>
    <xf numFmtId="0" fontId="7" fillId="0" borderId="0" xfId="62" applyFont="1" applyBorder="1" applyAlignment="1" applyProtection="1">
      <alignment horizontal="center"/>
      <protection locked="0"/>
    </xf>
    <xf numFmtId="0" fontId="7" fillId="0" borderId="46" xfId="62" applyFont="1" applyBorder="1" applyAlignment="1" applyProtection="1">
      <alignment horizontal="center"/>
      <protection locked="0"/>
    </xf>
    <xf numFmtId="0" fontId="7" fillId="0" borderId="39" xfId="62" applyFont="1" applyBorder="1" applyAlignment="1" applyProtection="1">
      <alignment horizontal="center"/>
      <protection locked="0"/>
    </xf>
    <xf numFmtId="49" fontId="7" fillId="0" borderId="65" xfId="62" applyNumberFormat="1" applyFont="1" applyBorder="1" applyAlignment="1" applyProtection="1">
      <alignment horizontal="center" vertical="center"/>
      <protection locked="0"/>
    </xf>
    <xf numFmtId="49" fontId="7" fillId="0" borderId="15" xfId="62" applyNumberFormat="1" applyFont="1" applyBorder="1" applyAlignment="1" applyProtection="1">
      <alignment horizontal="center" vertical="center"/>
      <protection locked="0"/>
    </xf>
    <xf numFmtId="176" fontId="10" fillId="33" borderId="31" xfId="64" applyNumberFormat="1" applyFont="1" applyFill="1" applyBorder="1" applyAlignment="1">
      <alignment horizontal="right" vertical="center"/>
      <protection/>
    </xf>
    <xf numFmtId="0" fontId="10" fillId="33" borderId="18" xfId="64" applyFont="1" applyFill="1" applyBorder="1" applyAlignment="1">
      <alignment horizontal="right" vertical="center"/>
      <protection/>
    </xf>
    <xf numFmtId="176" fontId="10" fillId="0" borderId="64" xfId="64" applyNumberFormat="1" applyFont="1" applyBorder="1" applyAlignment="1" applyProtection="1">
      <alignment horizontal="right" vertical="center"/>
      <protection locked="0"/>
    </xf>
    <xf numFmtId="176" fontId="10" fillId="0" borderId="52" xfId="64" applyNumberFormat="1" applyFont="1" applyBorder="1" applyAlignment="1" applyProtection="1">
      <alignment horizontal="right" vertical="center"/>
      <protection locked="0"/>
    </xf>
    <xf numFmtId="49" fontId="7" fillId="0" borderId="32" xfId="64" applyNumberFormat="1" applyFont="1" applyBorder="1" applyAlignment="1" applyProtection="1">
      <alignment horizontal="center" vertical="center"/>
      <protection locked="0"/>
    </xf>
    <xf numFmtId="49" fontId="7" fillId="0" borderId="68" xfId="64" applyNumberFormat="1" applyFont="1" applyBorder="1" applyAlignment="1" applyProtection="1">
      <alignment horizontal="center" vertical="center"/>
      <protection locked="0"/>
    </xf>
    <xf numFmtId="49" fontId="7" fillId="0" borderId="61" xfId="64" applyNumberFormat="1" applyFont="1" applyBorder="1" applyAlignment="1" applyProtection="1">
      <alignment horizontal="center" vertical="center"/>
      <protection locked="0"/>
    </xf>
    <xf numFmtId="49" fontId="4" fillId="0" borderId="66" xfId="64" applyNumberFormat="1" applyFont="1" applyBorder="1" applyAlignment="1" applyProtection="1">
      <alignment horizontal="center" vertical="center"/>
      <protection locked="0"/>
    </xf>
    <xf numFmtId="49" fontId="4" fillId="0" borderId="51" xfId="64" applyNumberFormat="1" applyFont="1" applyBorder="1" applyAlignment="1" applyProtection="1">
      <alignment horizontal="center" vertical="center"/>
      <protection locked="0"/>
    </xf>
    <xf numFmtId="49" fontId="4" fillId="0" borderId="46" xfId="64" applyNumberFormat="1" applyFont="1" applyBorder="1" applyAlignment="1" applyProtection="1">
      <alignment horizontal="center" vertical="center"/>
      <protection locked="0"/>
    </xf>
    <xf numFmtId="49" fontId="4" fillId="0" borderId="39" xfId="64" applyNumberFormat="1" applyFont="1" applyBorder="1" applyAlignment="1" applyProtection="1">
      <alignment horizontal="center" vertical="center"/>
      <protection locked="0"/>
    </xf>
    <xf numFmtId="0" fontId="7" fillId="0" borderId="32" xfId="64" applyFont="1" applyBorder="1" applyAlignment="1" applyProtection="1">
      <alignment horizontal="center" vertical="center"/>
      <protection locked="0"/>
    </xf>
    <xf numFmtId="0" fontId="7" fillId="0" borderId="68" xfId="64" applyFont="1" applyBorder="1" applyAlignment="1" applyProtection="1">
      <alignment horizontal="center" vertical="center"/>
      <protection locked="0"/>
    </xf>
    <xf numFmtId="0" fontId="10" fillId="0" borderId="66" xfId="64" applyFont="1" applyBorder="1" applyAlignment="1" applyProtection="1">
      <alignment horizontal="center" vertical="center"/>
      <protection locked="0"/>
    </xf>
    <xf numFmtId="0" fontId="7" fillId="0" borderId="45" xfId="64" applyFont="1" applyBorder="1" applyAlignment="1" applyProtection="1">
      <alignment horizontal="center" vertical="center"/>
      <protection locked="0"/>
    </xf>
    <xf numFmtId="0" fontId="7" fillId="0" borderId="46" xfId="64" applyFont="1" applyBorder="1" applyAlignment="1" applyProtection="1">
      <alignment horizontal="center" vertical="center"/>
      <protection locked="0"/>
    </xf>
    <xf numFmtId="0" fontId="7" fillId="0" borderId="44" xfId="64" applyFont="1" applyBorder="1" applyAlignment="1" applyProtection="1">
      <alignment horizontal="center" vertical="center"/>
      <protection locked="0"/>
    </xf>
    <xf numFmtId="49" fontId="4" fillId="0" borderId="66" xfId="63" applyNumberFormat="1" applyFont="1" applyBorder="1" applyAlignment="1" applyProtection="1">
      <alignment horizontal="center" vertical="center"/>
      <protection locked="0"/>
    </xf>
    <xf numFmtId="49" fontId="4" fillId="0" borderId="51" xfId="63" applyNumberFormat="1" applyFont="1" applyBorder="1" applyAlignment="1" applyProtection="1">
      <alignment horizontal="center" vertical="center"/>
      <protection locked="0"/>
    </xf>
    <xf numFmtId="49" fontId="4" fillId="0" borderId="46" xfId="63" applyNumberFormat="1" applyFont="1" applyBorder="1" applyAlignment="1" applyProtection="1">
      <alignment horizontal="center" vertical="center"/>
      <protection locked="0"/>
    </xf>
    <xf numFmtId="49" fontId="4" fillId="0" borderId="39" xfId="63" applyNumberFormat="1" applyFont="1" applyBorder="1" applyAlignment="1" applyProtection="1">
      <alignment horizontal="center" vertical="center"/>
      <protection locked="0"/>
    </xf>
    <xf numFmtId="0" fontId="10" fillId="0" borderId="66" xfId="63" applyNumberFormat="1" applyFont="1" applyBorder="1" applyAlignment="1" applyProtection="1">
      <alignment horizontal="center" vertical="center"/>
      <protection locked="0"/>
    </xf>
    <xf numFmtId="0" fontId="7" fillId="0" borderId="45" xfId="63" applyFont="1" applyBorder="1" applyAlignment="1" applyProtection="1">
      <alignment horizontal="center" vertical="center"/>
      <protection locked="0"/>
    </xf>
    <xf numFmtId="0" fontId="7" fillId="0" borderId="46" xfId="63" applyFont="1" applyBorder="1" applyAlignment="1" applyProtection="1">
      <alignment horizontal="center" vertical="center"/>
      <protection locked="0"/>
    </xf>
    <xf numFmtId="0" fontId="7" fillId="0" borderId="44" xfId="63" applyFont="1" applyBorder="1" applyAlignment="1" applyProtection="1">
      <alignment horizontal="center" vertical="center"/>
      <protection locked="0"/>
    </xf>
    <xf numFmtId="176" fontId="10" fillId="33" borderId="31" xfId="63" applyNumberFormat="1" applyFont="1" applyFill="1" applyBorder="1" applyAlignment="1">
      <alignment vertical="center"/>
      <protection/>
    </xf>
    <xf numFmtId="0" fontId="7" fillId="33" borderId="18" xfId="63" applyFont="1" applyFill="1" applyBorder="1" applyAlignment="1">
      <alignment vertical="center"/>
      <protection/>
    </xf>
    <xf numFmtId="176" fontId="10" fillId="0" borderId="64" xfId="63" applyNumberFormat="1" applyFont="1" applyBorder="1" applyAlignment="1" applyProtection="1">
      <alignment horizontal="right" vertical="center"/>
      <protection locked="0"/>
    </xf>
    <xf numFmtId="0" fontId="10" fillId="0" borderId="52" xfId="63" applyFont="1" applyBorder="1" applyAlignment="1" applyProtection="1">
      <alignment horizontal="right" vertical="center"/>
      <protection locked="0"/>
    </xf>
    <xf numFmtId="49" fontId="7" fillId="0" borderId="61" xfId="63" applyNumberFormat="1" applyFont="1" applyBorder="1" applyAlignment="1" applyProtection="1">
      <alignment horizontal="center" vertical="center"/>
      <protection locked="0"/>
    </xf>
    <xf numFmtId="49" fontId="7" fillId="0" borderId="68" xfId="63" applyNumberFormat="1" applyFont="1" applyBorder="1" applyAlignment="1" applyProtection="1">
      <alignment horizontal="center" vertical="center"/>
      <protection locked="0"/>
    </xf>
    <xf numFmtId="49" fontId="7" fillId="0" borderId="32" xfId="63" applyNumberFormat="1" applyFont="1" applyBorder="1" applyAlignment="1" applyProtection="1">
      <alignment horizontal="center" vertical="center"/>
      <protection locked="0"/>
    </xf>
    <xf numFmtId="49" fontId="7" fillId="0" borderId="44" xfId="63" applyNumberFormat="1" applyFont="1" applyBorder="1" applyAlignment="1" applyProtection="1">
      <alignment horizontal="center" vertical="center"/>
      <protection locked="0"/>
    </xf>
    <xf numFmtId="176" fontId="63" fillId="0" borderId="53" xfId="66" applyNumberFormat="1" applyFont="1" applyFill="1" applyBorder="1" applyAlignment="1" applyProtection="1">
      <alignment horizontal="right" vertical="center"/>
      <protection locked="0"/>
    </xf>
    <xf numFmtId="0" fontId="7" fillId="0" borderId="67" xfId="0" applyFont="1" applyBorder="1" applyAlignment="1">
      <alignment horizontal="right" vertical="center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0" borderId="61" xfId="67" applyNumberFormat="1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horizontal="center" vertical="center"/>
    </xf>
    <xf numFmtId="176" fontId="64" fillId="0" borderId="46" xfId="67" applyNumberFormat="1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49" fontId="7" fillId="0" borderId="61" xfId="66" applyNumberFormat="1" applyFont="1" applyBorder="1" applyAlignment="1" applyProtection="1">
      <alignment horizontal="center" vertical="center"/>
      <protection locked="0"/>
    </xf>
    <xf numFmtId="49" fontId="7" fillId="0" borderId="68" xfId="66" applyNumberFormat="1" applyFont="1" applyBorder="1" applyAlignment="1" applyProtection="1">
      <alignment horizontal="center" vertical="center"/>
      <protection locked="0"/>
    </xf>
    <xf numFmtId="49" fontId="4" fillId="0" borderId="66" xfId="66" applyNumberFormat="1" applyFont="1" applyBorder="1" applyAlignment="1" applyProtection="1">
      <alignment horizontal="center" vertical="center"/>
      <protection locked="0"/>
    </xf>
    <xf numFmtId="49" fontId="4" fillId="0" borderId="51" xfId="66" applyNumberFormat="1" applyFont="1" applyBorder="1" applyAlignment="1" applyProtection="1">
      <alignment horizontal="center" vertical="center"/>
      <protection locked="0"/>
    </xf>
    <xf numFmtId="49" fontId="4" fillId="0" borderId="46" xfId="66" applyNumberFormat="1" applyFont="1" applyBorder="1" applyAlignment="1" applyProtection="1">
      <alignment horizontal="center" vertical="center"/>
      <protection locked="0"/>
    </xf>
    <xf numFmtId="49" fontId="4" fillId="0" borderId="39" xfId="66" applyNumberFormat="1" applyFont="1" applyBorder="1" applyAlignment="1" applyProtection="1">
      <alignment horizontal="center" vertical="center"/>
      <protection locked="0"/>
    </xf>
    <xf numFmtId="49" fontId="7" fillId="0" borderId="46" xfId="66" applyNumberFormat="1" applyFont="1" applyBorder="1" applyAlignment="1" applyProtection="1">
      <alignment horizontal="center" vertical="center"/>
      <protection locked="0"/>
    </xf>
    <xf numFmtId="49" fontId="10" fillId="0" borderId="66" xfId="66" applyNumberFormat="1" applyFont="1" applyBorder="1" applyAlignment="1" applyProtection="1">
      <alignment horizontal="center" vertical="center"/>
      <protection locked="0"/>
    </xf>
    <xf numFmtId="49" fontId="10" fillId="0" borderId="45" xfId="66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176" fontId="10" fillId="38" borderId="31" xfId="66" applyNumberFormat="1" applyFont="1" applyFill="1" applyBorder="1" applyAlignment="1">
      <alignment horizontal="right" vertical="center"/>
      <protection/>
    </xf>
    <xf numFmtId="0" fontId="7" fillId="38" borderId="18" xfId="0" applyFont="1" applyFill="1" applyBorder="1" applyAlignment="1">
      <alignment horizontal="right" vertical="center"/>
    </xf>
    <xf numFmtId="49" fontId="7" fillId="0" borderId="34" xfId="66" applyNumberFormat="1" applyFont="1" applyBorder="1" applyAlignment="1" applyProtection="1">
      <alignment horizontal="center" vertical="center"/>
      <protection/>
    </xf>
    <xf numFmtId="49" fontId="7" fillId="0" borderId="0" xfId="66" applyNumberFormat="1" applyFont="1" applyBorder="1" applyAlignment="1" applyProtection="1">
      <alignment horizontal="center" vertical="center"/>
      <protection/>
    </xf>
    <xf numFmtId="49" fontId="7" fillId="0" borderId="61" xfId="65" applyNumberFormat="1" applyFont="1" applyBorder="1" applyAlignment="1" applyProtection="1">
      <alignment horizontal="center" vertical="center"/>
      <protection locked="0"/>
    </xf>
    <xf numFmtId="49" fontId="7" fillId="0" borderId="68" xfId="65" applyNumberFormat="1" applyFont="1" applyBorder="1" applyAlignment="1" applyProtection="1">
      <alignment horizontal="center" vertical="center"/>
      <protection locked="0"/>
    </xf>
    <xf numFmtId="49" fontId="4" fillId="0" borderId="66" xfId="65" applyNumberFormat="1" applyFont="1" applyBorder="1" applyAlignment="1" applyProtection="1">
      <alignment horizontal="center" vertical="center"/>
      <protection locked="0"/>
    </xf>
    <xf numFmtId="49" fontId="4" fillId="0" borderId="51" xfId="65" applyNumberFormat="1" applyFont="1" applyBorder="1" applyAlignment="1" applyProtection="1">
      <alignment horizontal="center" vertical="center"/>
      <protection locked="0"/>
    </xf>
    <xf numFmtId="49" fontId="4" fillId="0" borderId="53" xfId="65" applyNumberFormat="1" applyFont="1" applyBorder="1" applyAlignment="1" applyProtection="1">
      <alignment horizontal="center" vertical="center"/>
      <protection locked="0"/>
    </xf>
    <xf numFmtId="49" fontId="4" fillId="0" borderId="46" xfId="65" applyNumberFormat="1" applyFont="1" applyBorder="1" applyAlignment="1" applyProtection="1">
      <alignment horizontal="center" vertical="center"/>
      <protection locked="0"/>
    </xf>
    <xf numFmtId="49" fontId="4" fillId="0" borderId="39" xfId="65" applyNumberFormat="1" applyFont="1" applyBorder="1" applyAlignment="1" applyProtection="1">
      <alignment horizontal="center" vertical="center"/>
      <protection locked="0"/>
    </xf>
    <xf numFmtId="49" fontId="4" fillId="0" borderId="67" xfId="65" applyNumberFormat="1" applyFont="1" applyBorder="1" applyAlignment="1" applyProtection="1">
      <alignment horizontal="center" vertical="center"/>
      <protection locked="0"/>
    </xf>
    <xf numFmtId="0" fontId="10" fillId="0" borderId="66" xfId="65" applyFont="1" applyBorder="1" applyAlignment="1" applyProtection="1">
      <alignment horizontal="center" vertical="center"/>
      <protection locked="0"/>
    </xf>
    <xf numFmtId="0" fontId="7" fillId="0" borderId="51" xfId="65" applyFont="1" applyBorder="1" applyAlignment="1" applyProtection="1">
      <alignment horizontal="center" vertical="center"/>
      <protection locked="0"/>
    </xf>
    <xf numFmtId="0" fontId="7" fillId="0" borderId="46" xfId="65" applyFont="1" applyBorder="1" applyAlignment="1" applyProtection="1">
      <alignment horizontal="center" vertical="center"/>
      <protection locked="0"/>
    </xf>
    <xf numFmtId="0" fontId="7" fillId="0" borderId="39" xfId="65" applyFont="1" applyBorder="1" applyAlignment="1" applyProtection="1">
      <alignment horizontal="center" vertical="center"/>
      <protection locked="0"/>
    </xf>
    <xf numFmtId="176" fontId="10" fillId="33" borderId="35" xfId="65" applyNumberFormat="1" applyFont="1" applyFill="1" applyBorder="1" applyAlignment="1">
      <alignment vertical="center"/>
      <protection/>
    </xf>
    <xf numFmtId="0" fontId="7" fillId="33" borderId="30" xfId="65" applyFont="1" applyFill="1" applyBorder="1" applyAlignment="1">
      <alignment vertical="center"/>
      <protection/>
    </xf>
    <xf numFmtId="176" fontId="10" fillId="0" borderId="64" xfId="65" applyNumberFormat="1" applyFont="1" applyBorder="1" applyAlignment="1" applyProtection="1">
      <alignment horizontal="right" vertical="center"/>
      <protection locked="0"/>
    </xf>
    <xf numFmtId="176" fontId="10" fillId="0" borderId="52" xfId="65" applyNumberFormat="1" applyFont="1" applyBorder="1" applyAlignment="1" applyProtection="1">
      <alignment horizontal="right" vertical="center"/>
      <protection locked="0"/>
    </xf>
    <xf numFmtId="0" fontId="13" fillId="0" borderId="66" xfId="65" applyFont="1" applyBorder="1" applyAlignment="1" applyProtection="1">
      <alignment horizontal="center" vertical="center" wrapText="1"/>
      <protection locked="0"/>
    </xf>
    <xf numFmtId="0" fontId="13" fillId="0" borderId="51" xfId="65" applyFont="1" applyBorder="1" applyAlignment="1" applyProtection="1">
      <alignment horizontal="center" vertical="center" wrapText="1"/>
      <protection locked="0"/>
    </xf>
    <xf numFmtId="0" fontId="13" fillId="0" borderId="46" xfId="65" applyFont="1" applyBorder="1" applyAlignment="1" applyProtection="1">
      <alignment horizontal="center" vertical="center" wrapText="1"/>
      <protection locked="0"/>
    </xf>
    <xf numFmtId="0" fontId="13" fillId="0" borderId="39" xfId="65" applyFont="1" applyBorder="1" applyAlignment="1" applyProtection="1">
      <alignment horizontal="center" vertical="center" wrapText="1"/>
      <protection locked="0"/>
    </xf>
    <xf numFmtId="0" fontId="10" fillId="0" borderId="66" xfId="65" applyNumberFormat="1" applyFont="1" applyBorder="1" applyAlignment="1" applyProtection="1">
      <alignment horizontal="center" vertical="center"/>
      <protection locked="0"/>
    </xf>
    <xf numFmtId="0" fontId="10" fillId="0" borderId="52" xfId="65" applyFont="1" applyBorder="1" applyAlignment="1" applyProtection="1">
      <alignment horizontal="right" vertical="center"/>
      <protection locked="0"/>
    </xf>
    <xf numFmtId="38" fontId="10" fillId="33" borderId="31" xfId="65" applyNumberFormat="1" applyFont="1" applyFill="1" applyBorder="1" applyAlignment="1" applyProtection="1">
      <alignment horizontal="right" vertical="center"/>
      <protection/>
    </xf>
    <xf numFmtId="0" fontId="10" fillId="33" borderId="18" xfId="65" applyFont="1" applyFill="1" applyBorder="1" applyAlignment="1" applyProtection="1">
      <alignment horizontal="right" vertical="center"/>
      <protection/>
    </xf>
    <xf numFmtId="38" fontId="10" fillId="0" borderId="64" xfId="65" applyNumberFormat="1" applyFont="1" applyBorder="1" applyAlignment="1" applyProtection="1">
      <alignment horizontal="right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Sheet3" xfId="63"/>
    <cellStyle name="標準_Sheet4" xfId="64"/>
    <cellStyle name="標準_Sheet5" xfId="65"/>
    <cellStyle name="標準_Sheet6" xfId="66"/>
    <cellStyle name="標準_河西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21.00390625" style="0" customWidth="1"/>
    <col min="2" max="2" width="27.75390625" style="0" customWidth="1"/>
    <col min="3" max="3" width="11.50390625" style="0" customWidth="1"/>
    <col min="4" max="4" width="20.50390625" style="0" customWidth="1"/>
    <col min="5" max="5" width="16.00390625" style="0" customWidth="1"/>
    <col min="6" max="6" width="16.375" style="0" customWidth="1"/>
  </cols>
  <sheetData>
    <row r="1" spans="1:6" ht="30.75" customHeight="1">
      <c r="A1" s="286"/>
      <c r="B1" s="286"/>
      <c r="D1" s="84" t="s">
        <v>306</v>
      </c>
      <c r="E1" s="287">
        <f ca="1">NOW()</f>
        <v>44159.73072905093</v>
      </c>
      <c r="F1" s="287"/>
    </row>
    <row r="2" spans="1:5" ht="25.5" customHeight="1" thickBot="1">
      <c r="A2" s="286" t="s">
        <v>426</v>
      </c>
      <c r="B2" s="286"/>
      <c r="D2" s="86" t="s">
        <v>307</v>
      </c>
      <c r="E2" s="87"/>
    </row>
    <row r="3" spans="1:5" ht="23.25" customHeight="1" thickTop="1">
      <c r="A3" s="291" t="s">
        <v>428</v>
      </c>
      <c r="B3" s="291"/>
      <c r="D3" s="86" t="s">
        <v>308</v>
      </c>
      <c r="E3" s="87"/>
    </row>
    <row r="4" spans="1:6" ht="18" thickBot="1">
      <c r="A4" s="292" t="s">
        <v>427</v>
      </c>
      <c r="B4" s="292"/>
      <c r="D4" s="137" t="s">
        <v>323</v>
      </c>
      <c r="E4" s="290"/>
      <c r="F4" s="290"/>
    </row>
    <row r="5" spans="1:6" ht="37.5" customHeight="1" thickBot="1">
      <c r="A5" s="277" t="s">
        <v>309</v>
      </c>
      <c r="E5" s="89"/>
      <c r="F5" s="278" t="s">
        <v>430</v>
      </c>
    </row>
    <row r="6" spans="1:6" ht="26.25" customHeight="1">
      <c r="A6" s="88"/>
      <c r="D6" s="86"/>
      <c r="E6" s="89"/>
      <c r="F6" s="90"/>
    </row>
    <row r="7" spans="1:6" ht="30" customHeight="1">
      <c r="A7" s="91" t="s">
        <v>310</v>
      </c>
      <c r="B7" s="288" t="s">
        <v>311</v>
      </c>
      <c r="C7" s="289"/>
      <c r="D7" s="92" t="s">
        <v>312</v>
      </c>
      <c r="E7" s="288" t="s">
        <v>313</v>
      </c>
      <c r="F7" s="289"/>
    </row>
    <row r="8" spans="1:6" ht="31.5" customHeight="1">
      <c r="A8" s="93"/>
      <c r="B8" s="243"/>
      <c r="C8" s="94" t="s">
        <v>314</v>
      </c>
      <c r="D8" s="95"/>
      <c r="E8" s="96">
        <f>'海南・岩出'!H45</f>
        <v>0</v>
      </c>
      <c r="F8" s="97" t="s">
        <v>315</v>
      </c>
    </row>
    <row r="9" spans="1:6" ht="31.5" customHeight="1">
      <c r="A9" s="91" t="s">
        <v>316</v>
      </c>
      <c r="B9" s="288" t="s">
        <v>317</v>
      </c>
      <c r="C9" s="289"/>
      <c r="D9" s="92" t="s">
        <v>318</v>
      </c>
      <c r="E9" s="288" t="s">
        <v>319</v>
      </c>
      <c r="F9" s="289"/>
    </row>
    <row r="10" spans="1:6" ht="39" customHeight="1">
      <c r="A10" s="98"/>
      <c r="B10" s="157"/>
      <c r="C10" s="154"/>
      <c r="D10" s="99"/>
      <c r="E10" s="100">
        <f>D10*E8</f>
        <v>0</v>
      </c>
      <c r="F10" s="101" t="s">
        <v>320</v>
      </c>
    </row>
    <row r="11" spans="1:6" ht="34.5" customHeight="1">
      <c r="A11" s="102" t="s">
        <v>321</v>
      </c>
      <c r="B11" s="293" t="s">
        <v>322</v>
      </c>
      <c r="C11" s="293"/>
      <c r="D11" s="293"/>
      <c r="E11" s="293"/>
      <c r="F11" s="294"/>
    </row>
    <row r="12" spans="1:6" ht="114" customHeight="1" thickBot="1">
      <c r="A12" s="282"/>
      <c r="B12" s="295"/>
      <c r="C12" s="295"/>
      <c r="D12" s="295"/>
      <c r="E12" s="295"/>
      <c r="F12" s="296"/>
    </row>
    <row r="13" spans="1:6" ht="23.25" customHeight="1" thickBot="1">
      <c r="A13" s="285" t="s">
        <v>431</v>
      </c>
      <c r="B13" s="283"/>
      <c r="C13" s="283"/>
      <c r="D13" s="283"/>
      <c r="E13" s="283"/>
      <c r="F13" s="284"/>
    </row>
  </sheetData>
  <sheetProtection/>
  <mergeCells count="11">
    <mergeCell ref="B9:C9"/>
    <mergeCell ref="E9:F9"/>
    <mergeCell ref="B11:F12"/>
    <mergeCell ref="A1:B1"/>
    <mergeCell ref="E1:F1"/>
    <mergeCell ref="B7:C7"/>
    <mergeCell ref="E7:F7"/>
    <mergeCell ref="E4:F4"/>
    <mergeCell ref="A2:B2"/>
    <mergeCell ref="A3:B3"/>
    <mergeCell ref="A4:B4"/>
  </mergeCells>
  <printOptions/>
  <pageMargins left="0.787" right="0.787" top="0.984" bottom="0.984" header="0.512" footer="0.51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B4" sqref="B4:D5"/>
    </sheetView>
  </sheetViews>
  <sheetFormatPr defaultColWidth="9.00390625" defaultRowHeight="13.5"/>
  <cols>
    <col min="3" max="4" width="9.125" style="0" bestFit="1" customWidth="1"/>
    <col min="7" max="7" width="10.375" style="0" bestFit="1" customWidth="1"/>
    <col min="8" max="8" width="9.125" style="0" bestFit="1" customWidth="1"/>
  </cols>
  <sheetData>
    <row r="1" spans="1:8" ht="23.25" customHeight="1">
      <c r="A1" s="89"/>
      <c r="B1" s="89"/>
      <c r="C1" s="318" t="s">
        <v>429</v>
      </c>
      <c r="D1" s="318"/>
      <c r="E1" s="307">
        <f>'2020・10～配布依頼書'!B8</f>
        <v>0</v>
      </c>
      <c r="F1" s="307"/>
      <c r="G1" s="89" t="s">
        <v>314</v>
      </c>
      <c r="H1" s="89"/>
    </row>
    <row r="2" spans="1:8" ht="24.75" customHeight="1" thickBot="1">
      <c r="A2" s="89" t="s">
        <v>166</v>
      </c>
      <c r="B2" s="303">
        <f>'2020・10～配布依頼書'!A8</f>
        <v>0</v>
      </c>
      <c r="C2" s="303"/>
      <c r="D2" s="303"/>
      <c r="E2" s="303"/>
      <c r="F2" s="303"/>
      <c r="G2" s="89"/>
      <c r="H2" s="89"/>
    </row>
    <row r="3" spans="1:8" ht="13.5">
      <c r="A3" s="89"/>
      <c r="B3" s="89"/>
      <c r="C3" s="89"/>
      <c r="D3" s="89"/>
      <c r="E3" s="89"/>
      <c r="F3" s="89"/>
      <c r="G3" s="89"/>
      <c r="H3" s="89"/>
    </row>
    <row r="4" spans="1:8" ht="19.5" customHeight="1" thickBot="1">
      <c r="A4" s="103" t="s">
        <v>165</v>
      </c>
      <c r="B4" s="301" t="s">
        <v>432</v>
      </c>
      <c r="C4" s="301"/>
      <c r="D4" s="301"/>
      <c r="E4" s="89"/>
      <c r="F4" s="89" t="s">
        <v>167</v>
      </c>
      <c r="G4" s="104">
        <f>'2020・10～配布依頼書'!D8</f>
        <v>0</v>
      </c>
      <c r="H4" s="89"/>
    </row>
    <row r="5" spans="1:8" ht="18" thickBot="1">
      <c r="A5" s="105"/>
      <c r="B5" s="302"/>
      <c r="C5" s="302"/>
      <c r="D5" s="302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04" t="s">
        <v>304</v>
      </c>
      <c r="F6" s="304"/>
      <c r="G6" s="106">
        <f>'海南・岩出'!H45</f>
        <v>0</v>
      </c>
      <c r="H6" s="89"/>
    </row>
    <row r="7" spans="1:8" ht="13.5">
      <c r="A7" s="312" t="s">
        <v>0</v>
      </c>
      <c r="B7" s="313"/>
      <c r="C7" s="313"/>
      <c r="D7" s="314"/>
      <c r="E7" s="89"/>
      <c r="F7" s="89"/>
      <c r="G7" s="89"/>
      <c r="H7" s="89"/>
    </row>
    <row r="8" spans="1:8" ht="14.25" thickBot="1">
      <c r="A8" s="315"/>
      <c r="B8" s="316"/>
      <c r="C8" s="316"/>
      <c r="D8" s="317"/>
      <c r="E8" s="140"/>
      <c r="F8" s="141"/>
      <c r="G8" s="89"/>
      <c r="H8" s="89"/>
    </row>
    <row r="9" spans="1:8" ht="19.5" customHeight="1">
      <c r="A9" s="247"/>
      <c r="B9" s="253" t="s">
        <v>106</v>
      </c>
      <c r="C9" s="1">
        <v>330</v>
      </c>
      <c r="D9" s="2">
        <f>IF(A9=$A$4,C9,"")</f>
      </c>
      <c r="E9" s="247"/>
      <c r="F9" s="253" t="s">
        <v>137</v>
      </c>
      <c r="G9" s="8">
        <v>450</v>
      </c>
      <c r="H9" s="10">
        <f aca="true" t="shared" si="0" ref="H9:H15">IF(E9=$A$4,G9,"")</f>
      </c>
    </row>
    <row r="10" spans="1:8" ht="19.5" customHeight="1">
      <c r="A10" s="247"/>
      <c r="B10" s="254" t="s">
        <v>107</v>
      </c>
      <c r="C10" s="3">
        <v>340</v>
      </c>
      <c r="D10" s="2">
        <f>IF(A10=$A$4,C10,"")</f>
      </c>
      <c r="E10" s="247"/>
      <c r="F10" s="257" t="s">
        <v>138</v>
      </c>
      <c r="G10" s="3">
        <v>460</v>
      </c>
      <c r="H10" s="2">
        <f t="shared" si="0"/>
      </c>
    </row>
    <row r="11" spans="1:8" ht="19.5" customHeight="1">
      <c r="A11" s="247"/>
      <c r="B11" s="255" t="s">
        <v>108</v>
      </c>
      <c r="C11" s="4">
        <v>240</v>
      </c>
      <c r="D11" s="2">
        <f>IF(A11=$A$4,C11,"")</f>
      </c>
      <c r="E11" s="247"/>
      <c r="F11" s="254" t="s">
        <v>139</v>
      </c>
      <c r="G11" s="3">
        <v>420</v>
      </c>
      <c r="H11" s="2">
        <f t="shared" si="0"/>
      </c>
    </row>
    <row r="12" spans="1:8" ht="19.5" customHeight="1">
      <c r="A12" s="247"/>
      <c r="B12" s="254" t="s">
        <v>109</v>
      </c>
      <c r="C12" s="3">
        <v>220</v>
      </c>
      <c r="D12" s="12">
        <f>IF(A12=$A$4,C12,"")</f>
      </c>
      <c r="E12" s="247"/>
      <c r="F12" s="254" t="s">
        <v>140</v>
      </c>
      <c r="G12" s="3">
        <v>590</v>
      </c>
      <c r="H12" s="2">
        <f t="shared" si="0"/>
      </c>
    </row>
    <row r="13" spans="1:8" ht="19.5" customHeight="1" thickBot="1">
      <c r="A13" s="247"/>
      <c r="B13" s="256" t="s">
        <v>324</v>
      </c>
      <c r="C13" s="168">
        <v>270</v>
      </c>
      <c r="D13" s="139">
        <f>IF(A13=$A$4,C13,"")</f>
      </c>
      <c r="E13" s="247"/>
      <c r="F13" s="254" t="s">
        <v>141</v>
      </c>
      <c r="G13" s="3">
        <v>500</v>
      </c>
      <c r="H13" s="2">
        <f t="shared" si="0"/>
      </c>
    </row>
    <row r="14" spans="1:8" ht="19.5" customHeight="1" thickBot="1">
      <c r="A14" s="305" t="s">
        <v>1</v>
      </c>
      <c r="B14" s="306"/>
      <c r="C14" s="6">
        <f>SUM(C9:C13)</f>
        <v>1400</v>
      </c>
      <c r="D14" s="107">
        <f>SUM(D9:D13)</f>
        <v>0</v>
      </c>
      <c r="E14" s="247"/>
      <c r="F14" s="257" t="s">
        <v>142</v>
      </c>
      <c r="G14" s="3">
        <v>670</v>
      </c>
      <c r="H14" s="12">
        <f t="shared" si="0"/>
      </c>
    </row>
    <row r="15" spans="1:8" ht="19.5" customHeight="1" thickBot="1">
      <c r="A15" s="247"/>
      <c r="B15" s="253" t="s">
        <v>110</v>
      </c>
      <c r="C15" s="1">
        <v>600</v>
      </c>
      <c r="D15" s="2">
        <f aca="true" t="shared" si="1" ref="D15:D24">IF(A15=$A$4,C15,"")</f>
      </c>
      <c r="E15" s="247"/>
      <c r="F15" s="258" t="s">
        <v>143</v>
      </c>
      <c r="G15" s="4">
        <v>610</v>
      </c>
      <c r="H15" s="2">
        <f t="shared" si="0"/>
      </c>
    </row>
    <row r="16" spans="1:8" ht="19.5" customHeight="1" thickBot="1">
      <c r="A16" s="247"/>
      <c r="B16" s="254" t="s">
        <v>111</v>
      </c>
      <c r="C16" s="3">
        <v>540</v>
      </c>
      <c r="D16" s="2">
        <f t="shared" si="1"/>
      </c>
      <c r="E16" s="305" t="s">
        <v>144</v>
      </c>
      <c r="F16" s="306"/>
      <c r="G16" s="6">
        <f>SUM(G9:G15)</f>
        <v>3700</v>
      </c>
      <c r="H16" s="222">
        <f>SUM(H9:H15)</f>
        <v>0</v>
      </c>
    </row>
    <row r="17" spans="1:8" ht="19.5" customHeight="1">
      <c r="A17" s="247"/>
      <c r="B17" s="254" t="s">
        <v>112</v>
      </c>
      <c r="C17" s="3">
        <v>270</v>
      </c>
      <c r="D17" s="2">
        <f t="shared" si="1"/>
      </c>
      <c r="E17" s="247"/>
      <c r="F17" s="253" t="s">
        <v>145</v>
      </c>
      <c r="G17" s="148">
        <v>600</v>
      </c>
      <c r="H17" s="10">
        <f aca="true" t="shared" si="2" ref="H17:H27">IF(E17=$A$4,G17,"")</f>
      </c>
    </row>
    <row r="18" spans="1:8" ht="19.5" customHeight="1">
      <c r="A18" s="247"/>
      <c r="B18" s="254" t="s">
        <v>113</v>
      </c>
      <c r="C18" s="3">
        <v>460</v>
      </c>
      <c r="D18" s="2">
        <f t="shared" si="1"/>
      </c>
      <c r="E18" s="247"/>
      <c r="F18" s="257" t="s">
        <v>146</v>
      </c>
      <c r="G18" s="11">
        <v>370</v>
      </c>
      <c r="H18" s="12">
        <f t="shared" si="2"/>
      </c>
    </row>
    <row r="19" spans="1:8" ht="19.5" customHeight="1">
      <c r="A19" s="247"/>
      <c r="B19" s="254" t="s">
        <v>114</v>
      </c>
      <c r="C19" s="3">
        <v>450</v>
      </c>
      <c r="D19" s="2">
        <f t="shared" si="1"/>
      </c>
      <c r="E19" s="247"/>
      <c r="F19" s="257" t="s">
        <v>147</v>
      </c>
      <c r="G19" s="11">
        <v>680</v>
      </c>
      <c r="H19" s="12">
        <f t="shared" si="2"/>
      </c>
    </row>
    <row r="20" spans="1:8" ht="19.5" customHeight="1">
      <c r="A20" s="247"/>
      <c r="B20" s="260" t="s">
        <v>115</v>
      </c>
      <c r="C20" s="4">
        <v>530</v>
      </c>
      <c r="D20" s="2">
        <f t="shared" si="1"/>
      </c>
      <c r="E20" s="247"/>
      <c r="F20" s="257" t="s">
        <v>148</v>
      </c>
      <c r="G20" s="11">
        <v>490</v>
      </c>
      <c r="H20" s="12">
        <f t="shared" si="2"/>
      </c>
    </row>
    <row r="21" spans="1:8" ht="19.5" customHeight="1">
      <c r="A21" s="247"/>
      <c r="B21" s="255" t="s">
        <v>116</v>
      </c>
      <c r="C21" s="4">
        <v>270</v>
      </c>
      <c r="D21" s="2">
        <f t="shared" si="1"/>
      </c>
      <c r="E21" s="247"/>
      <c r="F21" s="260" t="s">
        <v>149</v>
      </c>
      <c r="G21" s="13">
        <v>590</v>
      </c>
      <c r="H21" s="12">
        <f t="shared" si="2"/>
      </c>
    </row>
    <row r="22" spans="1:8" ht="19.5" customHeight="1">
      <c r="A22" s="247"/>
      <c r="B22" s="255" t="s">
        <v>117</v>
      </c>
      <c r="C22" s="4">
        <v>320</v>
      </c>
      <c r="D22" s="2">
        <f t="shared" si="1"/>
      </c>
      <c r="E22" s="247"/>
      <c r="F22" s="260" t="s">
        <v>150</v>
      </c>
      <c r="G22" s="13">
        <v>620</v>
      </c>
      <c r="H22" s="12">
        <f t="shared" si="2"/>
      </c>
    </row>
    <row r="23" spans="1:8" ht="19.5" customHeight="1">
      <c r="A23" s="247"/>
      <c r="B23" s="257" t="s">
        <v>118</v>
      </c>
      <c r="C23" s="4">
        <v>320</v>
      </c>
      <c r="D23" s="2">
        <f t="shared" si="1"/>
      </c>
      <c r="E23" s="247"/>
      <c r="F23" s="257" t="s">
        <v>151</v>
      </c>
      <c r="G23" s="11">
        <v>300</v>
      </c>
      <c r="H23" s="12">
        <f t="shared" si="2"/>
      </c>
    </row>
    <row r="24" spans="1:8" ht="19.5" customHeight="1" thickBot="1">
      <c r="A24" s="247"/>
      <c r="B24" s="261" t="s">
        <v>409</v>
      </c>
      <c r="C24" s="4">
        <v>430</v>
      </c>
      <c r="D24" s="5">
        <f t="shared" si="1"/>
      </c>
      <c r="E24" s="247"/>
      <c r="F24" s="260" t="s">
        <v>152</v>
      </c>
      <c r="G24" s="13">
        <v>490</v>
      </c>
      <c r="H24" s="12">
        <f t="shared" si="2"/>
      </c>
    </row>
    <row r="25" spans="1:8" ht="19.5" customHeight="1" thickBot="1">
      <c r="A25" s="305" t="s">
        <v>119</v>
      </c>
      <c r="B25" s="306"/>
      <c r="C25" s="6">
        <f>SUM(C15:C24)</f>
        <v>4190</v>
      </c>
      <c r="D25" s="107">
        <f>SUM(D15:D24)</f>
        <v>0</v>
      </c>
      <c r="E25" s="247"/>
      <c r="F25" s="257" t="s">
        <v>153</v>
      </c>
      <c r="G25" s="3">
        <v>600</v>
      </c>
      <c r="H25" s="14">
        <f t="shared" si="2"/>
      </c>
    </row>
    <row r="26" spans="1:8" ht="19.5" customHeight="1">
      <c r="A26" s="247"/>
      <c r="B26" s="262" t="s">
        <v>120</v>
      </c>
      <c r="C26" s="8">
        <v>550</v>
      </c>
      <c r="D26" s="2">
        <f aca="true" t="shared" si="3" ref="D26:D32">IF(A26=$A$4,C26,"")</f>
      </c>
      <c r="E26" s="247"/>
      <c r="F26" s="257" t="s">
        <v>339</v>
      </c>
      <c r="G26" s="11">
        <v>390</v>
      </c>
      <c r="H26" s="12">
        <f t="shared" si="2"/>
      </c>
    </row>
    <row r="27" spans="1:8" ht="19.5" customHeight="1" thickBot="1">
      <c r="A27" s="247"/>
      <c r="B27" s="254" t="s">
        <v>121</v>
      </c>
      <c r="C27" s="3">
        <v>570</v>
      </c>
      <c r="D27" s="2">
        <f t="shared" si="3"/>
      </c>
      <c r="E27" s="259"/>
      <c r="F27" s="279" t="s">
        <v>412</v>
      </c>
      <c r="G27" s="171">
        <v>370</v>
      </c>
      <c r="H27" s="5">
        <f t="shared" si="2"/>
      </c>
    </row>
    <row r="28" spans="1:8" ht="19.5" customHeight="1" thickBot="1">
      <c r="A28" s="247"/>
      <c r="B28" s="254" t="s">
        <v>122</v>
      </c>
      <c r="C28" s="3">
        <v>650</v>
      </c>
      <c r="D28" s="2">
        <f t="shared" si="3"/>
      </c>
      <c r="E28" s="305" t="s">
        <v>154</v>
      </c>
      <c r="F28" s="306"/>
      <c r="G28" s="15">
        <f>SUM(G17:G27)</f>
        <v>5500</v>
      </c>
      <c r="H28" s="7">
        <f>SUM(H17:H27)</f>
        <v>0</v>
      </c>
    </row>
    <row r="29" spans="1:8" ht="19.5" customHeight="1">
      <c r="A29" s="247"/>
      <c r="B29" s="257" t="s">
        <v>123</v>
      </c>
      <c r="C29" s="3">
        <v>680</v>
      </c>
      <c r="D29" s="2">
        <f t="shared" si="3"/>
      </c>
      <c r="E29" s="247"/>
      <c r="F29" s="262" t="s">
        <v>155</v>
      </c>
      <c r="G29" s="170">
        <v>620</v>
      </c>
      <c r="H29" s="2">
        <f aca="true" t="shared" si="4" ref="H29:H39">IF(E29=$A$4,G29,"")</f>
      </c>
    </row>
    <row r="30" spans="1:8" ht="19.5" customHeight="1">
      <c r="A30" s="247"/>
      <c r="B30" s="254" t="s">
        <v>124</v>
      </c>
      <c r="C30" s="3">
        <v>480</v>
      </c>
      <c r="D30" s="2">
        <f t="shared" si="3"/>
      </c>
      <c r="E30" s="247"/>
      <c r="F30" s="257" t="s">
        <v>156</v>
      </c>
      <c r="G30" s="11">
        <v>440</v>
      </c>
      <c r="H30" s="12">
        <f t="shared" si="4"/>
      </c>
    </row>
    <row r="31" spans="1:8" ht="19.5" customHeight="1">
      <c r="A31" s="247"/>
      <c r="B31" s="254" t="s">
        <v>125</v>
      </c>
      <c r="C31" s="3">
        <v>350</v>
      </c>
      <c r="D31" s="2">
        <f t="shared" si="3"/>
      </c>
      <c r="E31" s="247"/>
      <c r="F31" s="254" t="s">
        <v>157</v>
      </c>
      <c r="G31" s="11">
        <v>450</v>
      </c>
      <c r="H31" s="12">
        <f t="shared" si="4"/>
      </c>
    </row>
    <row r="32" spans="1:8" ht="19.5" customHeight="1" thickBot="1">
      <c r="A32" s="247"/>
      <c r="B32" s="279" t="s">
        <v>126</v>
      </c>
      <c r="C32" s="169">
        <v>500</v>
      </c>
      <c r="D32" s="227">
        <f t="shared" si="3"/>
      </c>
      <c r="E32" s="247"/>
      <c r="F32" s="254" t="s">
        <v>158</v>
      </c>
      <c r="G32" s="11">
        <v>470</v>
      </c>
      <c r="H32" s="12">
        <f t="shared" si="4"/>
      </c>
    </row>
    <row r="33" spans="1:8" ht="18" customHeight="1" thickBot="1">
      <c r="A33" s="305" t="s">
        <v>127</v>
      </c>
      <c r="B33" s="306"/>
      <c r="C33" s="9">
        <f>SUM(C26:C32)</f>
        <v>3780</v>
      </c>
      <c r="D33" s="108">
        <f>SUM(D26:D32)</f>
        <v>0</v>
      </c>
      <c r="E33" s="247"/>
      <c r="F33" s="257" t="s">
        <v>159</v>
      </c>
      <c r="G33" s="11">
        <v>340</v>
      </c>
      <c r="H33" s="12">
        <f t="shared" si="4"/>
      </c>
    </row>
    <row r="34" spans="1:8" ht="18" customHeight="1">
      <c r="A34" s="247"/>
      <c r="B34" s="253" t="s">
        <v>128</v>
      </c>
      <c r="C34" s="8">
        <v>550</v>
      </c>
      <c r="D34" s="2">
        <f aca="true" t="shared" si="5" ref="D34:D42">IF(A34=$A$4,C34,"")</f>
      </c>
      <c r="E34" s="247"/>
      <c r="F34" s="257" t="s">
        <v>160</v>
      </c>
      <c r="G34" s="11">
        <v>560</v>
      </c>
      <c r="H34" s="12">
        <f t="shared" si="4"/>
      </c>
    </row>
    <row r="35" spans="1:8" ht="18" customHeight="1">
      <c r="A35" s="247"/>
      <c r="B35" s="254" t="s">
        <v>129</v>
      </c>
      <c r="C35" s="3">
        <v>290</v>
      </c>
      <c r="D35" s="2">
        <f t="shared" si="5"/>
      </c>
      <c r="E35" s="247"/>
      <c r="F35" s="257" t="s">
        <v>161</v>
      </c>
      <c r="G35" s="11">
        <v>380</v>
      </c>
      <c r="H35" s="12">
        <f t="shared" si="4"/>
      </c>
    </row>
    <row r="36" spans="1:8" ht="18" customHeight="1">
      <c r="A36" s="247"/>
      <c r="B36" s="254" t="s">
        <v>130</v>
      </c>
      <c r="C36" s="3">
        <v>880</v>
      </c>
      <c r="D36" s="2">
        <f t="shared" si="5"/>
      </c>
      <c r="E36" s="247"/>
      <c r="F36" s="260" t="s">
        <v>162</v>
      </c>
      <c r="G36" s="13">
        <v>370</v>
      </c>
      <c r="H36" s="12">
        <f t="shared" si="4"/>
      </c>
    </row>
    <row r="37" spans="1:8" ht="18" customHeight="1">
      <c r="A37" s="247"/>
      <c r="B37" s="254" t="s">
        <v>131</v>
      </c>
      <c r="C37" s="3">
        <v>660</v>
      </c>
      <c r="D37" s="2">
        <f t="shared" si="5"/>
      </c>
      <c r="E37" s="247"/>
      <c r="F37" s="257" t="s">
        <v>163</v>
      </c>
      <c r="G37" s="11">
        <v>410</v>
      </c>
      <c r="H37" s="12">
        <f t="shared" si="4"/>
      </c>
    </row>
    <row r="38" spans="1:8" ht="18" customHeight="1">
      <c r="A38" s="247"/>
      <c r="B38" s="263" t="s">
        <v>132</v>
      </c>
      <c r="C38" s="3">
        <v>390</v>
      </c>
      <c r="D38" s="2">
        <f t="shared" si="5"/>
      </c>
      <c r="E38" s="247"/>
      <c r="F38" s="257" t="s">
        <v>413</v>
      </c>
      <c r="G38" s="13">
        <v>430</v>
      </c>
      <c r="H38" s="14">
        <f t="shared" si="4"/>
      </c>
    </row>
    <row r="39" spans="1:8" ht="18" customHeight="1" thickBot="1">
      <c r="A39" s="247"/>
      <c r="B39" s="254" t="s">
        <v>133</v>
      </c>
      <c r="C39" s="3">
        <v>700</v>
      </c>
      <c r="D39" s="2">
        <f t="shared" si="5"/>
      </c>
      <c r="E39" s="247"/>
      <c r="F39" s="279" t="s">
        <v>414</v>
      </c>
      <c r="G39" s="13">
        <v>390</v>
      </c>
      <c r="H39" s="14">
        <f t="shared" si="4"/>
      </c>
    </row>
    <row r="40" spans="1:8" ht="18" customHeight="1" thickBot="1">
      <c r="A40" s="247"/>
      <c r="B40" s="254" t="s">
        <v>134</v>
      </c>
      <c r="C40" s="3">
        <v>250</v>
      </c>
      <c r="D40" s="2">
        <f t="shared" si="5"/>
      </c>
      <c r="E40" s="305" t="s">
        <v>164</v>
      </c>
      <c r="F40" s="306"/>
      <c r="G40" s="15">
        <f>SUM(G29:G39)</f>
        <v>4860</v>
      </c>
      <c r="H40" s="7">
        <f>SUM(H29:H39)</f>
        <v>0</v>
      </c>
    </row>
    <row r="41" spans="1:8" ht="18" customHeight="1">
      <c r="A41" s="247"/>
      <c r="B41" s="254" t="s">
        <v>135</v>
      </c>
      <c r="C41" s="3">
        <v>360</v>
      </c>
      <c r="D41" s="12">
        <f t="shared" si="5"/>
      </c>
      <c r="E41" s="308" t="s">
        <v>2</v>
      </c>
      <c r="F41" s="309"/>
      <c r="G41" s="297">
        <f>C14+C25+C33+C43+G16+G28+G40</f>
        <v>27870</v>
      </c>
      <c r="H41" s="299">
        <f>D14+D25+D33+D43+H16+H28+H40</f>
        <v>0</v>
      </c>
    </row>
    <row r="42" spans="1:8" ht="18" thickBot="1">
      <c r="A42" s="247"/>
      <c r="B42" s="228" t="s">
        <v>403</v>
      </c>
      <c r="C42" s="9">
        <v>360</v>
      </c>
      <c r="D42" s="5">
        <f t="shared" si="5"/>
      </c>
      <c r="E42" s="310"/>
      <c r="F42" s="311"/>
      <c r="G42" s="298"/>
      <c r="H42" s="300"/>
    </row>
    <row r="43" spans="1:8" ht="18" thickBot="1">
      <c r="A43" s="305" t="s">
        <v>136</v>
      </c>
      <c r="B43" s="306"/>
      <c r="C43" s="9">
        <f>SUM(C34:C42)</f>
        <v>4440</v>
      </c>
      <c r="D43" s="7">
        <f>SUM(D34:D42)</f>
        <v>0</v>
      </c>
      <c r="E43" s="214"/>
      <c r="F43" s="214"/>
      <c r="G43" s="215"/>
      <c r="H43" s="216"/>
    </row>
    <row r="44" spans="5:8" ht="13.5">
      <c r="E44" s="89"/>
      <c r="F44" s="89"/>
      <c r="H44" s="89"/>
    </row>
  </sheetData>
  <sheetProtection/>
  <mergeCells count="16">
    <mergeCell ref="E1:F1"/>
    <mergeCell ref="A43:B43"/>
    <mergeCell ref="E16:F16"/>
    <mergeCell ref="E41:F42"/>
    <mergeCell ref="A7:D8"/>
    <mergeCell ref="A14:B14"/>
    <mergeCell ref="A25:B25"/>
    <mergeCell ref="A33:B33"/>
    <mergeCell ref="C1:D1"/>
    <mergeCell ref="G41:G42"/>
    <mergeCell ref="H41:H42"/>
    <mergeCell ref="B4:D5"/>
    <mergeCell ref="B2:F2"/>
    <mergeCell ref="E6:F6"/>
    <mergeCell ref="E28:F28"/>
    <mergeCell ref="E40:F40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B4" sqref="B4:D5"/>
    </sheetView>
  </sheetViews>
  <sheetFormatPr defaultColWidth="9.00390625" defaultRowHeight="13.5"/>
  <cols>
    <col min="7" max="8" width="10.75390625" style="0" customWidth="1"/>
  </cols>
  <sheetData>
    <row r="1" spans="1:8" ht="22.5" customHeight="1">
      <c r="A1" s="89"/>
      <c r="B1" s="89"/>
      <c r="C1" s="318" t="s">
        <v>429</v>
      </c>
      <c r="D1" s="318"/>
      <c r="E1" s="307">
        <f>'2020・10～配布依頼書'!B8</f>
        <v>0</v>
      </c>
      <c r="F1" s="307"/>
      <c r="G1" s="89" t="s">
        <v>314</v>
      </c>
      <c r="H1" s="89"/>
    </row>
    <row r="2" spans="1:8" ht="18" customHeight="1" thickBot="1">
      <c r="A2" s="89" t="s">
        <v>166</v>
      </c>
      <c r="B2" s="325">
        <f>'2020・10～配布依頼書'!A8</f>
        <v>0</v>
      </c>
      <c r="C2" s="325"/>
      <c r="D2" s="325"/>
      <c r="E2" s="325"/>
      <c r="F2" s="325"/>
      <c r="G2" s="89"/>
      <c r="H2" s="89"/>
    </row>
    <row r="3" spans="1:8" ht="13.5">
      <c r="A3" s="89"/>
      <c r="B3" s="89"/>
      <c r="C3" s="89"/>
      <c r="D3" s="89"/>
      <c r="E3" s="89"/>
      <c r="F3" s="89"/>
      <c r="G3" s="89"/>
      <c r="H3" s="89"/>
    </row>
    <row r="4" spans="1:8" ht="21" customHeight="1" thickBot="1">
      <c r="A4" s="103" t="s">
        <v>165</v>
      </c>
      <c r="B4" s="301" t="s">
        <v>432</v>
      </c>
      <c r="C4" s="301"/>
      <c r="D4" s="301"/>
      <c r="E4" s="89"/>
      <c r="F4" s="89" t="s">
        <v>167</v>
      </c>
      <c r="G4" s="104">
        <f>'2020・10～配布依頼書'!D8</f>
        <v>0</v>
      </c>
      <c r="H4" s="89"/>
    </row>
    <row r="5" spans="1:8" ht="18" thickBot="1">
      <c r="A5" s="105"/>
      <c r="B5" s="302"/>
      <c r="C5" s="302"/>
      <c r="D5" s="302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04" t="s">
        <v>304</v>
      </c>
      <c r="F6" s="304"/>
      <c r="G6" s="106">
        <f>'海南・岩出'!H45</f>
        <v>0</v>
      </c>
      <c r="H6" s="89"/>
    </row>
    <row r="7" spans="1:8" ht="13.5">
      <c r="A7" s="326" t="s">
        <v>3</v>
      </c>
      <c r="B7" s="327"/>
      <c r="C7" s="327"/>
      <c r="D7" s="327"/>
      <c r="E7" s="328"/>
      <c r="F7" s="328"/>
      <c r="G7" s="328"/>
      <c r="H7" s="329"/>
    </row>
    <row r="8" spans="1:8" ht="14.25" thickBot="1">
      <c r="A8" s="330"/>
      <c r="B8" s="331"/>
      <c r="C8" s="331"/>
      <c r="D8" s="331"/>
      <c r="E8" s="332"/>
      <c r="F8" s="332"/>
      <c r="G8" s="332"/>
      <c r="H8" s="333"/>
    </row>
    <row r="9" spans="1:8" ht="19.5" customHeight="1">
      <c r="A9" s="247"/>
      <c r="B9" s="264" t="s">
        <v>4</v>
      </c>
      <c r="C9" s="16">
        <v>540</v>
      </c>
      <c r="D9" s="17">
        <f>IF(A9=$A$4,C9,"")</f>
      </c>
      <c r="E9" s="103"/>
      <c r="F9" s="113" t="s">
        <v>184</v>
      </c>
      <c r="G9" s="165">
        <v>540</v>
      </c>
      <c r="H9" s="25">
        <f aca="true" t="shared" si="0" ref="H9:H15">IF(E9=$A$4,G9,"")</f>
      </c>
    </row>
    <row r="10" spans="1:8" ht="19.5" customHeight="1">
      <c r="A10" s="247"/>
      <c r="B10" s="265" t="s">
        <v>5</v>
      </c>
      <c r="C10" s="18">
        <v>560</v>
      </c>
      <c r="D10" s="17">
        <f aca="true" t="shared" si="1" ref="D10:D17">IF(A10=$A$4,C10,"")</f>
      </c>
      <c r="E10" s="103"/>
      <c r="F10" s="110" t="s">
        <v>185</v>
      </c>
      <c r="G10" s="26">
        <v>490</v>
      </c>
      <c r="H10" s="27">
        <f t="shared" si="0"/>
      </c>
    </row>
    <row r="11" spans="1:8" ht="19.5" customHeight="1">
      <c r="A11" s="247"/>
      <c r="B11" s="265" t="s">
        <v>6</v>
      </c>
      <c r="C11" s="18">
        <v>560</v>
      </c>
      <c r="D11" s="17">
        <f t="shared" si="1"/>
      </c>
      <c r="E11" s="103"/>
      <c r="F11" s="110" t="s">
        <v>186</v>
      </c>
      <c r="G11" s="26">
        <v>580</v>
      </c>
      <c r="H11" s="27">
        <f t="shared" si="0"/>
      </c>
    </row>
    <row r="12" spans="1:8" ht="19.5" customHeight="1">
      <c r="A12" s="247"/>
      <c r="B12" s="266" t="s">
        <v>7</v>
      </c>
      <c r="C12" s="18">
        <v>480</v>
      </c>
      <c r="D12" s="17">
        <f t="shared" si="1"/>
      </c>
      <c r="E12" s="103"/>
      <c r="F12" s="110" t="s">
        <v>187</v>
      </c>
      <c r="G12" s="26">
        <v>460</v>
      </c>
      <c r="H12" s="27">
        <f t="shared" si="0"/>
      </c>
    </row>
    <row r="13" spans="1:8" ht="19.5" customHeight="1">
      <c r="A13" s="247"/>
      <c r="B13" s="265" t="s">
        <v>8</v>
      </c>
      <c r="C13" s="18">
        <v>240</v>
      </c>
      <c r="D13" s="17">
        <f t="shared" si="1"/>
      </c>
      <c r="E13" s="103"/>
      <c r="F13" s="110" t="s">
        <v>188</v>
      </c>
      <c r="G13" s="26">
        <v>540</v>
      </c>
      <c r="H13" s="27">
        <f t="shared" si="0"/>
      </c>
    </row>
    <row r="14" spans="1:8" ht="19.5" customHeight="1">
      <c r="A14" s="247"/>
      <c r="B14" s="266" t="s">
        <v>9</v>
      </c>
      <c r="C14" s="18">
        <v>280</v>
      </c>
      <c r="D14" s="17">
        <f t="shared" si="1"/>
      </c>
      <c r="E14" s="103"/>
      <c r="F14" s="110" t="s">
        <v>189</v>
      </c>
      <c r="G14" s="26">
        <v>630</v>
      </c>
      <c r="H14" s="27">
        <f t="shared" si="0"/>
      </c>
    </row>
    <row r="15" spans="1:8" ht="19.5" customHeight="1" thickBot="1">
      <c r="A15" s="247"/>
      <c r="B15" s="265" t="s">
        <v>10</v>
      </c>
      <c r="C15" s="18">
        <v>370</v>
      </c>
      <c r="D15" s="17">
        <f t="shared" si="1"/>
      </c>
      <c r="E15" s="103"/>
      <c r="F15" s="116" t="s">
        <v>190</v>
      </c>
      <c r="G15" s="166">
        <v>510</v>
      </c>
      <c r="H15" s="28">
        <f t="shared" si="0"/>
      </c>
    </row>
    <row r="16" spans="1:8" ht="19.5" customHeight="1" thickBot="1">
      <c r="A16" s="247"/>
      <c r="B16" s="265" t="s">
        <v>11</v>
      </c>
      <c r="C16" s="18">
        <v>530</v>
      </c>
      <c r="D16" s="17">
        <f t="shared" si="1"/>
      </c>
      <c r="E16" s="334" t="s">
        <v>191</v>
      </c>
      <c r="F16" s="335"/>
      <c r="G16" s="22">
        <f>SUM(G9:G15)</f>
        <v>3750</v>
      </c>
      <c r="H16" s="23">
        <f>SUM(H9:H15)</f>
        <v>0</v>
      </c>
    </row>
    <row r="17" spans="1:8" ht="19.5" customHeight="1" thickBot="1">
      <c r="A17" s="247"/>
      <c r="B17" s="267" t="s">
        <v>13</v>
      </c>
      <c r="C17" s="19">
        <v>400</v>
      </c>
      <c r="D17" s="20">
        <f t="shared" si="1"/>
      </c>
      <c r="E17" s="103"/>
      <c r="F17" s="109" t="s">
        <v>192</v>
      </c>
      <c r="G17" s="30">
        <v>340</v>
      </c>
      <c r="H17" s="31">
        <f>IF(E17=$A$4,G17,"")</f>
      </c>
    </row>
    <row r="18" spans="1:8" ht="19.5" customHeight="1" thickBot="1">
      <c r="A18" s="344" t="s">
        <v>15</v>
      </c>
      <c r="B18" s="345"/>
      <c r="C18" s="21">
        <f>SUM(C9:C17)</f>
        <v>3960</v>
      </c>
      <c r="D18" s="23">
        <f>SUM(D9:D17)</f>
        <v>0</v>
      </c>
      <c r="E18" s="103"/>
      <c r="F18" s="111" t="s">
        <v>193</v>
      </c>
      <c r="G18" s="26">
        <v>450</v>
      </c>
      <c r="H18" s="27">
        <f aca="true" t="shared" si="2" ref="H18:H24">IF(E18=$A$4,G18,"")</f>
      </c>
    </row>
    <row r="19" spans="1:8" ht="19.5" customHeight="1">
      <c r="A19" s="103"/>
      <c r="B19" s="109" t="s">
        <v>17</v>
      </c>
      <c r="C19" s="167">
        <v>440</v>
      </c>
      <c r="D19" s="17">
        <f>IF(A19=$A$4,C19,"")</f>
      </c>
      <c r="E19" s="103"/>
      <c r="F19" s="111" t="s">
        <v>194</v>
      </c>
      <c r="G19" s="26">
        <v>450</v>
      </c>
      <c r="H19" s="27">
        <f t="shared" si="2"/>
      </c>
    </row>
    <row r="20" spans="1:8" ht="19.5" customHeight="1">
      <c r="A20" s="103"/>
      <c r="B20" s="110" t="s">
        <v>19</v>
      </c>
      <c r="C20" s="18">
        <v>460</v>
      </c>
      <c r="D20" s="17">
        <f>IF(A20=$A$4,C20,"")</f>
      </c>
      <c r="E20" s="103"/>
      <c r="F20" s="110" t="s">
        <v>195</v>
      </c>
      <c r="G20" s="26">
        <v>280</v>
      </c>
      <c r="H20" s="27">
        <f t="shared" si="2"/>
      </c>
    </row>
    <row r="21" spans="1:8" ht="19.5" customHeight="1">
      <c r="A21" s="103"/>
      <c r="B21" s="110" t="s">
        <v>21</v>
      </c>
      <c r="C21" s="18">
        <v>590</v>
      </c>
      <c r="D21" s="17">
        <f>IF(A21=$A$4,C21,"")</f>
      </c>
      <c r="E21" s="103"/>
      <c r="F21" s="110" t="s">
        <v>196</v>
      </c>
      <c r="G21" s="26">
        <v>410</v>
      </c>
      <c r="H21" s="27">
        <f t="shared" si="2"/>
      </c>
    </row>
    <row r="22" spans="1:8" ht="19.5" customHeight="1">
      <c r="A22" s="103"/>
      <c r="B22" s="110" t="s">
        <v>22</v>
      </c>
      <c r="C22" s="18">
        <v>290</v>
      </c>
      <c r="D22" s="17">
        <f>IF(A22=$A$4,C22,"")</f>
      </c>
      <c r="E22" s="103"/>
      <c r="F22" s="110" t="s">
        <v>197</v>
      </c>
      <c r="G22" s="26">
        <v>350</v>
      </c>
      <c r="H22" s="27">
        <f t="shared" si="2"/>
      </c>
    </row>
    <row r="23" spans="1:8" ht="19.5" customHeight="1" thickBot="1">
      <c r="A23" s="103"/>
      <c r="B23" s="110" t="s">
        <v>168</v>
      </c>
      <c r="C23" s="18">
        <v>640</v>
      </c>
      <c r="D23" s="20">
        <f>IF(A23=$A$4,C23,"")</f>
      </c>
      <c r="E23" s="103"/>
      <c r="F23" s="114" t="s">
        <v>198</v>
      </c>
      <c r="G23" s="33">
        <v>410</v>
      </c>
      <c r="H23" s="27">
        <f t="shared" si="2"/>
      </c>
    </row>
    <row r="24" spans="1:8" ht="19.5" customHeight="1" thickBot="1">
      <c r="A24" s="344" t="s">
        <v>169</v>
      </c>
      <c r="B24" s="345"/>
      <c r="C24" s="22">
        <f>SUM(C19:C23)</f>
        <v>2420</v>
      </c>
      <c r="D24" s="23">
        <f>SUM(D19:D23)</f>
        <v>0</v>
      </c>
      <c r="E24" s="103"/>
      <c r="F24" s="112" t="s">
        <v>199</v>
      </c>
      <c r="G24" s="32">
        <v>500</v>
      </c>
      <c r="H24" s="28">
        <f t="shared" si="2"/>
      </c>
    </row>
    <row r="25" spans="1:8" ht="18" thickBot="1">
      <c r="A25" s="103"/>
      <c r="B25" s="113" t="s">
        <v>170</v>
      </c>
      <c r="C25" s="24">
        <v>670</v>
      </c>
      <c r="D25" s="25">
        <f aca="true" t="shared" si="3" ref="D25:D34">IF(A25=$A$4,C25,"")</f>
      </c>
      <c r="E25" s="334" t="s">
        <v>200</v>
      </c>
      <c r="F25" s="335"/>
      <c r="G25" s="29">
        <f>SUM(G17:G24)</f>
        <v>3190</v>
      </c>
      <c r="H25" s="23">
        <f>SUM(H17:H24)</f>
        <v>0</v>
      </c>
    </row>
    <row r="26" spans="1:8" ht="19.5" customHeight="1">
      <c r="A26" s="103"/>
      <c r="B26" s="110" t="s">
        <v>171</v>
      </c>
      <c r="C26" s="26">
        <v>530</v>
      </c>
      <c r="D26" s="27">
        <f t="shared" si="3"/>
      </c>
      <c r="E26" s="103"/>
      <c r="F26" s="110" t="s">
        <v>201</v>
      </c>
      <c r="G26" s="26">
        <v>470</v>
      </c>
      <c r="H26" s="31">
        <f aca="true" t="shared" si="4" ref="H26:H31">IF(E26=$A$4,G26,"")</f>
      </c>
    </row>
    <row r="27" spans="1:8" ht="19.5" customHeight="1">
      <c r="A27" s="103"/>
      <c r="B27" s="110" t="s">
        <v>172</v>
      </c>
      <c r="C27" s="26">
        <v>390</v>
      </c>
      <c r="D27" s="27">
        <f t="shared" si="3"/>
      </c>
      <c r="E27" s="103"/>
      <c r="F27" s="110" t="s">
        <v>12</v>
      </c>
      <c r="G27" s="26">
        <v>380</v>
      </c>
      <c r="H27" s="27">
        <f t="shared" si="4"/>
      </c>
    </row>
    <row r="28" spans="1:8" ht="19.5" customHeight="1">
      <c r="A28" s="103"/>
      <c r="B28" s="111" t="s">
        <v>173</v>
      </c>
      <c r="C28" s="26">
        <v>410</v>
      </c>
      <c r="D28" s="27">
        <f t="shared" si="3"/>
      </c>
      <c r="E28" s="103"/>
      <c r="F28" s="110" t="s">
        <v>14</v>
      </c>
      <c r="G28" s="26">
        <v>320</v>
      </c>
      <c r="H28" s="27">
        <f t="shared" si="4"/>
      </c>
    </row>
    <row r="29" spans="1:8" ht="19.5" customHeight="1">
      <c r="A29" s="103"/>
      <c r="B29" s="111" t="s">
        <v>174</v>
      </c>
      <c r="C29" s="26">
        <v>430</v>
      </c>
      <c r="D29" s="27">
        <f t="shared" si="3"/>
      </c>
      <c r="E29" s="103"/>
      <c r="F29" s="111" t="s">
        <v>16</v>
      </c>
      <c r="G29" s="26">
        <v>760</v>
      </c>
      <c r="H29" s="27">
        <f t="shared" si="4"/>
      </c>
    </row>
    <row r="30" spans="1:8" ht="19.5" customHeight="1">
      <c r="A30" s="103"/>
      <c r="B30" s="110" t="s">
        <v>175</v>
      </c>
      <c r="C30" s="26">
        <v>480</v>
      </c>
      <c r="D30" s="27">
        <f t="shared" si="3"/>
      </c>
      <c r="E30" s="103"/>
      <c r="F30" s="110" t="s">
        <v>18</v>
      </c>
      <c r="G30" s="26">
        <v>620</v>
      </c>
      <c r="H30" s="27">
        <f t="shared" si="4"/>
      </c>
    </row>
    <row r="31" spans="1:8" ht="19.5" customHeight="1" thickBot="1">
      <c r="A31" s="103"/>
      <c r="B31" s="111" t="s">
        <v>176</v>
      </c>
      <c r="C31" s="26">
        <v>430</v>
      </c>
      <c r="D31" s="27">
        <f t="shared" si="3"/>
      </c>
      <c r="E31" s="221"/>
      <c r="F31" s="225" t="s">
        <v>20</v>
      </c>
      <c r="G31" s="19">
        <v>640</v>
      </c>
      <c r="H31" s="226">
        <f t="shared" si="4"/>
      </c>
    </row>
    <row r="32" spans="1:8" ht="19.5" customHeight="1" thickBot="1">
      <c r="A32" s="103"/>
      <c r="B32" s="111" t="s">
        <v>305</v>
      </c>
      <c r="C32" s="18">
        <v>430</v>
      </c>
      <c r="D32" s="27">
        <f>IF(A32=$A$4,C32,"")</f>
      </c>
      <c r="E32" s="336" t="s">
        <v>202</v>
      </c>
      <c r="F32" s="337"/>
      <c r="G32" s="149">
        <f>SUM(G26:G31)</f>
        <v>3190</v>
      </c>
      <c r="H32" s="173">
        <f>SUM(H26:H31)</f>
        <v>0</v>
      </c>
    </row>
    <row r="33" spans="1:8" ht="19.5" customHeight="1">
      <c r="A33" s="103"/>
      <c r="B33" s="217" t="s">
        <v>346</v>
      </c>
      <c r="C33" s="26">
        <v>400</v>
      </c>
      <c r="D33" s="27">
        <f t="shared" si="3"/>
      </c>
      <c r="E33" s="338" t="s">
        <v>23</v>
      </c>
      <c r="F33" s="339"/>
      <c r="G33" s="319">
        <f>C18+C24+C35+C41+G16+G25+G32</f>
        <v>23460</v>
      </c>
      <c r="H33" s="322">
        <f>D18+D24+D35+D41+H16+H25+H32</f>
        <v>0</v>
      </c>
    </row>
    <row r="34" spans="1:8" ht="19.5" customHeight="1" thickBot="1">
      <c r="A34" s="103"/>
      <c r="B34" s="229" t="s">
        <v>404</v>
      </c>
      <c r="C34" s="33">
        <v>240</v>
      </c>
      <c r="D34" s="173">
        <f t="shared" si="3"/>
      </c>
      <c r="E34" s="340"/>
      <c r="F34" s="341"/>
      <c r="G34" s="320"/>
      <c r="H34" s="323"/>
    </row>
    <row r="35" spans="1:8" ht="19.5" customHeight="1" thickBot="1">
      <c r="A35" s="334" t="s">
        <v>177</v>
      </c>
      <c r="B35" s="335"/>
      <c r="C35" s="29">
        <f>SUM(C25:C34)</f>
        <v>4410</v>
      </c>
      <c r="D35" s="23">
        <f>SUM(D25:D34)</f>
        <v>0</v>
      </c>
      <c r="E35" s="342"/>
      <c r="F35" s="343"/>
      <c r="G35" s="321"/>
      <c r="H35" s="324"/>
    </row>
    <row r="36" spans="1:4" ht="19.5" customHeight="1">
      <c r="A36" s="103"/>
      <c r="B36" s="109" t="s">
        <v>178</v>
      </c>
      <c r="C36" s="30">
        <v>450</v>
      </c>
      <c r="D36" s="31">
        <f>IF(A36=$A$4,C36,"")</f>
      </c>
    </row>
    <row r="37" spans="1:4" ht="19.5" customHeight="1">
      <c r="A37" s="103"/>
      <c r="B37" s="110" t="s">
        <v>179</v>
      </c>
      <c r="C37" s="26">
        <v>730</v>
      </c>
      <c r="D37" s="27">
        <f>IF(A37=$A$4,C37,"")</f>
      </c>
    </row>
    <row r="38" spans="1:4" ht="19.5" customHeight="1">
      <c r="A38" s="103"/>
      <c r="B38" s="110" t="s">
        <v>180</v>
      </c>
      <c r="C38" s="26">
        <v>720</v>
      </c>
      <c r="D38" s="27">
        <f>IF(A38=$A$4,C38,"")</f>
      </c>
    </row>
    <row r="39" spans="1:4" ht="19.5" customHeight="1">
      <c r="A39" s="103"/>
      <c r="B39" s="110" t="s">
        <v>181</v>
      </c>
      <c r="C39" s="26">
        <v>380</v>
      </c>
      <c r="D39" s="27">
        <f>IF(A39=$A$4,C39,"")</f>
      </c>
    </row>
    <row r="40" spans="1:4" ht="19.5" customHeight="1" thickBot="1">
      <c r="A40" s="103"/>
      <c r="B40" s="115" t="s">
        <v>182</v>
      </c>
      <c r="C40" s="149">
        <v>260</v>
      </c>
      <c r="D40" s="28">
        <f>IF(A40=$A$4,C40,"")</f>
      </c>
    </row>
    <row r="41" spans="1:4" ht="21.75" customHeight="1" thickBot="1">
      <c r="A41" s="334" t="s">
        <v>183</v>
      </c>
      <c r="B41" s="335"/>
      <c r="C41" s="29">
        <f>SUM(C36:C40)</f>
        <v>2540</v>
      </c>
      <c r="D41" s="23">
        <f>SUM(D36:D40)</f>
        <v>0</v>
      </c>
    </row>
  </sheetData>
  <sheetProtection/>
  <mergeCells count="16">
    <mergeCell ref="A41:B41"/>
    <mergeCell ref="E16:F16"/>
    <mergeCell ref="E25:F25"/>
    <mergeCell ref="E32:F32"/>
    <mergeCell ref="E33:F35"/>
    <mergeCell ref="A18:B18"/>
    <mergeCell ref="A24:B24"/>
    <mergeCell ref="A35:B35"/>
    <mergeCell ref="E1:F1"/>
    <mergeCell ref="G33:G35"/>
    <mergeCell ref="H33:H35"/>
    <mergeCell ref="B2:F2"/>
    <mergeCell ref="B4:D5"/>
    <mergeCell ref="E6:F6"/>
    <mergeCell ref="A7:H8"/>
    <mergeCell ref="C1:D1"/>
  </mergeCells>
  <printOptions/>
  <pageMargins left="0.984251968503937" right="0.7874015748031497" top="0.5118110236220472" bottom="0.2755905511811024" header="0.31496062992125984" footer="0.354330708661417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B4" sqref="B4:D5"/>
    </sheetView>
  </sheetViews>
  <sheetFormatPr defaultColWidth="9.00390625" defaultRowHeight="13.5"/>
  <cols>
    <col min="7" max="7" width="10.50390625" style="0" customWidth="1"/>
    <col min="8" max="8" width="9.75390625" style="0" customWidth="1"/>
  </cols>
  <sheetData>
    <row r="1" spans="1:8" ht="19.5" customHeight="1">
      <c r="A1" s="89"/>
      <c r="B1" s="89"/>
      <c r="C1" s="318" t="s">
        <v>429</v>
      </c>
      <c r="D1" s="318"/>
      <c r="E1" s="307">
        <f>'2020・10～配布依頼書'!B8</f>
        <v>0</v>
      </c>
      <c r="F1" s="307"/>
      <c r="G1" s="89" t="s">
        <v>314</v>
      </c>
      <c r="H1" s="89"/>
    </row>
    <row r="2" spans="1:8" ht="18.75" customHeight="1" thickBot="1">
      <c r="A2" s="89" t="s">
        <v>166</v>
      </c>
      <c r="B2" s="303">
        <f>'2020・10～配布依頼書'!A8</f>
        <v>0</v>
      </c>
      <c r="C2" s="303"/>
      <c r="D2" s="303"/>
      <c r="E2" s="303"/>
      <c r="F2" s="303"/>
      <c r="G2" s="89"/>
      <c r="H2" s="89"/>
    </row>
    <row r="3" spans="1:8" ht="11.25" customHeight="1">
      <c r="A3" s="89"/>
      <c r="B3" s="89"/>
      <c r="C3" s="89"/>
      <c r="D3" s="89"/>
      <c r="E3" s="89"/>
      <c r="F3" s="89"/>
      <c r="G3" s="89"/>
      <c r="H3" s="89"/>
    </row>
    <row r="4" spans="1:8" ht="18.75" customHeight="1" thickBot="1">
      <c r="A4" s="103" t="s">
        <v>165</v>
      </c>
      <c r="B4" s="301" t="s">
        <v>432</v>
      </c>
      <c r="C4" s="301"/>
      <c r="D4" s="301"/>
      <c r="E4" s="89"/>
      <c r="F4" s="89" t="s">
        <v>167</v>
      </c>
      <c r="G4" s="104">
        <f>'2020・10～配布依頼書'!D8</f>
        <v>0</v>
      </c>
      <c r="H4" s="89"/>
    </row>
    <row r="5" spans="1:8" ht="17.25" customHeight="1" thickBot="1">
      <c r="A5" s="105"/>
      <c r="B5" s="302"/>
      <c r="C5" s="302"/>
      <c r="D5" s="302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04" t="s">
        <v>304</v>
      </c>
      <c r="F6" s="304"/>
      <c r="G6" s="106">
        <f>'海南・岩出'!H45</f>
        <v>0</v>
      </c>
      <c r="H6" s="89"/>
    </row>
    <row r="7" spans="1:8" ht="19.5" customHeight="1">
      <c r="A7" s="353" t="s">
        <v>24</v>
      </c>
      <c r="B7" s="354"/>
      <c r="C7" s="354"/>
      <c r="D7" s="354"/>
      <c r="E7" s="328"/>
      <c r="F7" s="328"/>
      <c r="G7" s="328"/>
      <c r="H7" s="329"/>
    </row>
    <row r="8" spans="1:8" ht="8.25" customHeight="1" thickBot="1">
      <c r="A8" s="355"/>
      <c r="B8" s="356"/>
      <c r="C8" s="356"/>
      <c r="D8" s="356"/>
      <c r="E8" s="332"/>
      <c r="F8" s="332"/>
      <c r="G8" s="332"/>
      <c r="H8" s="333"/>
    </row>
    <row r="9" spans="1:8" ht="19.5" customHeight="1">
      <c r="A9" s="247"/>
      <c r="B9" s="268" t="s">
        <v>203</v>
      </c>
      <c r="C9" s="161">
        <v>260</v>
      </c>
      <c r="D9" s="17">
        <f>IF(A9=$A$4,C9,"")</f>
      </c>
      <c r="E9" s="103"/>
      <c r="F9" s="123" t="s">
        <v>240</v>
      </c>
      <c r="G9" s="150">
        <v>410</v>
      </c>
      <c r="H9" s="34">
        <f aca="true" t="shared" si="0" ref="H9:H37">IF(E9=$A$4,G9,"")</f>
      </c>
    </row>
    <row r="10" spans="1:8" ht="19.5" customHeight="1">
      <c r="A10" s="247"/>
      <c r="B10" s="269" t="s">
        <v>204</v>
      </c>
      <c r="C10" s="35">
        <v>620</v>
      </c>
      <c r="D10" s="36">
        <f aca="true" t="shared" si="1" ref="D10:D47">IF(A10=$A$4,C10,"")</f>
      </c>
      <c r="E10" s="103"/>
      <c r="F10" s="117" t="s">
        <v>43</v>
      </c>
      <c r="G10" s="35">
        <v>500</v>
      </c>
      <c r="H10" s="36">
        <f t="shared" si="0"/>
      </c>
    </row>
    <row r="11" spans="1:8" ht="19.5" customHeight="1">
      <c r="A11" s="247"/>
      <c r="B11" s="269" t="s">
        <v>205</v>
      </c>
      <c r="C11" s="35">
        <v>470</v>
      </c>
      <c r="D11" s="36">
        <f t="shared" si="1"/>
      </c>
      <c r="E11" s="103"/>
      <c r="F11" s="117" t="s">
        <v>45</v>
      </c>
      <c r="G11" s="35">
        <v>570</v>
      </c>
      <c r="H11" s="36">
        <f t="shared" si="0"/>
      </c>
    </row>
    <row r="12" spans="1:8" ht="19.5" customHeight="1">
      <c r="A12" s="247"/>
      <c r="B12" s="270" t="s">
        <v>206</v>
      </c>
      <c r="C12" s="35">
        <v>300</v>
      </c>
      <c r="D12" s="36">
        <f t="shared" si="1"/>
      </c>
      <c r="E12" s="103"/>
      <c r="F12" s="117" t="s">
        <v>47</v>
      </c>
      <c r="G12" s="35">
        <v>340</v>
      </c>
      <c r="H12" s="36">
        <f t="shared" si="0"/>
      </c>
    </row>
    <row r="13" spans="1:8" ht="19.5" customHeight="1">
      <c r="A13" s="247"/>
      <c r="B13" s="269" t="s">
        <v>207</v>
      </c>
      <c r="C13" s="35">
        <v>360</v>
      </c>
      <c r="D13" s="36">
        <f t="shared" si="1"/>
      </c>
      <c r="E13" s="103"/>
      <c r="F13" s="117" t="s">
        <v>49</v>
      </c>
      <c r="G13" s="35">
        <v>380</v>
      </c>
      <c r="H13" s="36">
        <f t="shared" si="0"/>
      </c>
    </row>
    <row r="14" spans="1:8" ht="19.5" customHeight="1">
      <c r="A14" s="247"/>
      <c r="B14" s="271" t="s">
        <v>208</v>
      </c>
      <c r="C14" s="37">
        <v>650</v>
      </c>
      <c r="D14" s="36">
        <f t="shared" si="1"/>
      </c>
      <c r="E14" s="103"/>
      <c r="F14" s="119" t="s">
        <v>51</v>
      </c>
      <c r="G14" s="37">
        <v>440</v>
      </c>
      <c r="H14" s="39">
        <f t="shared" si="0"/>
      </c>
    </row>
    <row r="15" spans="1:8" ht="19.5" customHeight="1" thickBot="1">
      <c r="A15" s="247"/>
      <c r="B15" s="272" t="s">
        <v>209</v>
      </c>
      <c r="C15" s="38">
        <v>290</v>
      </c>
      <c r="D15" s="39">
        <f t="shared" si="1"/>
      </c>
      <c r="E15" s="103"/>
      <c r="F15" s="231" t="s">
        <v>383</v>
      </c>
      <c r="G15" s="37">
        <v>500</v>
      </c>
      <c r="H15" s="39">
        <f t="shared" si="0"/>
      </c>
    </row>
    <row r="16" spans="1:8" ht="19.5" customHeight="1" thickBot="1">
      <c r="A16" s="352" t="s">
        <v>210</v>
      </c>
      <c r="B16" s="351"/>
      <c r="C16" s="40">
        <f>SUM(C9:C15)</f>
        <v>2950</v>
      </c>
      <c r="D16" s="41">
        <f>SUM(D9:D15)</f>
        <v>0</v>
      </c>
      <c r="E16" s="352" t="s">
        <v>52</v>
      </c>
      <c r="F16" s="351"/>
      <c r="G16" s="43">
        <f>SUM(G9:G15)</f>
        <v>3140</v>
      </c>
      <c r="H16" s="41">
        <f>SUM(H9:H15)</f>
        <v>0</v>
      </c>
    </row>
    <row r="17" spans="1:8" ht="19.5" customHeight="1">
      <c r="A17" s="103"/>
      <c r="B17" s="120" t="s">
        <v>211</v>
      </c>
      <c r="C17" s="162">
        <v>730</v>
      </c>
      <c r="D17" s="42">
        <f t="shared" si="1"/>
      </c>
      <c r="E17" s="103"/>
      <c r="F17" s="123" t="s">
        <v>241</v>
      </c>
      <c r="G17" s="44">
        <v>490</v>
      </c>
      <c r="H17" s="34">
        <f t="shared" si="0"/>
      </c>
    </row>
    <row r="18" spans="1:8" ht="19.5" customHeight="1">
      <c r="A18" s="103"/>
      <c r="B18" s="117" t="s">
        <v>212</v>
      </c>
      <c r="C18" s="35">
        <v>670</v>
      </c>
      <c r="D18" s="36">
        <f>IF(A18=$A$4,C18,"")</f>
      </c>
      <c r="E18" s="103"/>
      <c r="F18" s="117" t="s">
        <v>25</v>
      </c>
      <c r="G18" s="45">
        <v>650</v>
      </c>
      <c r="H18" s="42">
        <f t="shared" si="0"/>
      </c>
    </row>
    <row r="19" spans="1:8" ht="19.5" customHeight="1">
      <c r="A19" s="103"/>
      <c r="B19" s="117" t="s">
        <v>213</v>
      </c>
      <c r="C19" s="35">
        <v>450</v>
      </c>
      <c r="D19" s="36">
        <f t="shared" si="1"/>
      </c>
      <c r="E19" s="103"/>
      <c r="F19" s="117" t="s">
        <v>26</v>
      </c>
      <c r="G19" s="45">
        <v>510</v>
      </c>
      <c r="H19" s="42">
        <f t="shared" si="0"/>
      </c>
    </row>
    <row r="20" spans="1:8" ht="19.5" customHeight="1">
      <c r="A20" s="103"/>
      <c r="B20" s="117" t="s">
        <v>214</v>
      </c>
      <c r="C20" s="35">
        <v>380</v>
      </c>
      <c r="D20" s="36">
        <f t="shared" si="1"/>
      </c>
      <c r="E20" s="103"/>
      <c r="F20" s="117" t="s">
        <v>27</v>
      </c>
      <c r="G20" s="45">
        <v>450</v>
      </c>
      <c r="H20" s="42">
        <f t="shared" si="0"/>
      </c>
    </row>
    <row r="21" spans="1:8" ht="19.5" customHeight="1">
      <c r="A21" s="103"/>
      <c r="B21" s="117" t="s">
        <v>215</v>
      </c>
      <c r="C21" s="35">
        <v>440</v>
      </c>
      <c r="D21" s="36">
        <f t="shared" si="1"/>
      </c>
      <c r="E21" s="103"/>
      <c r="F21" s="117" t="s">
        <v>28</v>
      </c>
      <c r="G21" s="45">
        <v>420</v>
      </c>
      <c r="H21" s="42">
        <f t="shared" si="0"/>
      </c>
    </row>
    <row r="22" spans="1:8" ht="19.5" customHeight="1" thickBot="1">
      <c r="A22" s="103"/>
      <c r="B22" s="117" t="s">
        <v>216</v>
      </c>
      <c r="C22" s="35">
        <v>490</v>
      </c>
      <c r="D22" s="36">
        <f t="shared" si="1"/>
      </c>
      <c r="E22" s="103"/>
      <c r="F22" s="117" t="s">
        <v>29</v>
      </c>
      <c r="G22" s="45">
        <v>440</v>
      </c>
      <c r="H22" s="50">
        <f t="shared" si="0"/>
      </c>
    </row>
    <row r="23" spans="1:8" ht="19.5" customHeight="1" thickBot="1">
      <c r="A23" s="103"/>
      <c r="B23" s="118" t="s">
        <v>217</v>
      </c>
      <c r="C23" s="45">
        <v>340</v>
      </c>
      <c r="D23" s="36">
        <f t="shared" si="1"/>
      </c>
      <c r="E23" s="350" t="s">
        <v>243</v>
      </c>
      <c r="F23" s="351"/>
      <c r="G23" s="43">
        <f>SUM(G17:G22)</f>
        <v>2960</v>
      </c>
      <c r="H23" s="41">
        <f>SUM(H17:H22)</f>
        <v>0</v>
      </c>
    </row>
    <row r="24" spans="1:8" ht="19.5" customHeight="1" thickBot="1">
      <c r="A24" s="220"/>
      <c r="B24" s="230" t="s">
        <v>408</v>
      </c>
      <c r="C24" s="40">
        <v>280</v>
      </c>
      <c r="D24" s="50">
        <f t="shared" si="1"/>
      </c>
      <c r="E24" s="103"/>
      <c r="F24" s="122" t="s">
        <v>244</v>
      </c>
      <c r="G24" s="46">
        <v>370</v>
      </c>
      <c r="H24" s="42">
        <f t="shared" si="0"/>
      </c>
    </row>
    <row r="25" spans="1:8" ht="19.5" customHeight="1" thickBot="1">
      <c r="A25" s="352" t="s">
        <v>218</v>
      </c>
      <c r="B25" s="351"/>
      <c r="C25" s="40">
        <f>SUM(C17:C24)</f>
        <v>3780</v>
      </c>
      <c r="D25" s="41">
        <f>SUM(D17:D24)</f>
        <v>0</v>
      </c>
      <c r="E25" s="103"/>
      <c r="F25" s="122" t="s">
        <v>30</v>
      </c>
      <c r="G25" s="46">
        <v>340</v>
      </c>
      <c r="H25" s="42">
        <f t="shared" si="0"/>
      </c>
    </row>
    <row r="26" spans="1:8" ht="19.5" customHeight="1">
      <c r="A26" s="103"/>
      <c r="B26" s="117" t="s">
        <v>219</v>
      </c>
      <c r="C26" s="35">
        <v>600</v>
      </c>
      <c r="D26" s="42">
        <f t="shared" si="1"/>
      </c>
      <c r="E26" s="103"/>
      <c r="F26" s="122" t="s">
        <v>31</v>
      </c>
      <c r="G26" s="46">
        <v>530</v>
      </c>
      <c r="H26" s="42">
        <f t="shared" si="0"/>
      </c>
    </row>
    <row r="27" spans="1:8" ht="19.5" customHeight="1">
      <c r="A27" s="103"/>
      <c r="B27" s="117" t="s">
        <v>220</v>
      </c>
      <c r="C27" s="35">
        <v>730</v>
      </c>
      <c r="D27" s="36">
        <f t="shared" si="1"/>
      </c>
      <c r="E27" s="103"/>
      <c r="F27" s="122" t="s">
        <v>32</v>
      </c>
      <c r="G27" s="46">
        <v>170</v>
      </c>
      <c r="H27" s="42">
        <f t="shared" si="0"/>
      </c>
    </row>
    <row r="28" spans="1:8" ht="19.5" customHeight="1" thickBot="1">
      <c r="A28" s="103"/>
      <c r="B28" s="118" t="s">
        <v>221</v>
      </c>
      <c r="C28" s="235">
        <v>540</v>
      </c>
      <c r="D28" s="36">
        <f t="shared" si="1"/>
      </c>
      <c r="E28" s="103"/>
      <c r="F28" s="124" t="s">
        <v>33</v>
      </c>
      <c r="G28" s="151">
        <v>160</v>
      </c>
      <c r="H28" s="50">
        <f t="shared" si="0"/>
      </c>
    </row>
    <row r="29" spans="1:8" ht="19.5" customHeight="1" thickBot="1">
      <c r="A29" s="103"/>
      <c r="B29" s="117" t="s">
        <v>222</v>
      </c>
      <c r="C29" s="35">
        <v>480</v>
      </c>
      <c r="D29" s="36">
        <f t="shared" si="1"/>
      </c>
      <c r="E29" s="350" t="s">
        <v>245</v>
      </c>
      <c r="F29" s="351"/>
      <c r="G29" s="43">
        <f>SUM(G24:G28)</f>
        <v>1570</v>
      </c>
      <c r="H29" s="41">
        <f>SUM(H24:H28)</f>
        <v>0</v>
      </c>
    </row>
    <row r="30" spans="1:8" ht="19.5" customHeight="1" thickBot="1">
      <c r="A30" s="103"/>
      <c r="B30" s="117" t="s">
        <v>223</v>
      </c>
      <c r="C30" s="163">
        <v>410</v>
      </c>
      <c r="D30" s="36">
        <f t="shared" si="1"/>
      </c>
      <c r="E30" s="103"/>
      <c r="F30" s="122" t="s">
        <v>246</v>
      </c>
      <c r="G30" s="46">
        <v>420</v>
      </c>
      <c r="H30" s="42">
        <f t="shared" si="0"/>
      </c>
    </row>
    <row r="31" spans="1:8" ht="19.5" customHeight="1" thickBot="1">
      <c r="A31" s="352" t="s">
        <v>224</v>
      </c>
      <c r="B31" s="351"/>
      <c r="C31" s="40">
        <f>SUM(C26:C30)</f>
        <v>2760</v>
      </c>
      <c r="D31" s="41">
        <f>SUM(D26:D30)</f>
        <v>0</v>
      </c>
      <c r="E31" s="103"/>
      <c r="F31" s="122" t="s">
        <v>242</v>
      </c>
      <c r="G31" s="46">
        <v>260</v>
      </c>
      <c r="H31" s="42">
        <f t="shared" si="0"/>
      </c>
    </row>
    <row r="32" spans="1:8" ht="19.5" customHeight="1">
      <c r="A32" s="103"/>
      <c r="B32" s="117" t="s">
        <v>225</v>
      </c>
      <c r="C32" s="35">
        <v>330</v>
      </c>
      <c r="D32" s="42">
        <f t="shared" si="1"/>
      </c>
      <c r="E32" s="103"/>
      <c r="F32" s="122" t="s">
        <v>34</v>
      </c>
      <c r="G32" s="46">
        <v>480</v>
      </c>
      <c r="H32" s="42">
        <f t="shared" si="0"/>
      </c>
    </row>
    <row r="33" spans="1:8" ht="19.5" customHeight="1">
      <c r="A33" s="103"/>
      <c r="B33" s="117" t="s">
        <v>226</v>
      </c>
      <c r="C33" s="35">
        <v>450</v>
      </c>
      <c r="D33" s="36">
        <f t="shared" si="1"/>
      </c>
      <c r="E33" s="103"/>
      <c r="F33" s="122" t="s">
        <v>35</v>
      </c>
      <c r="G33" s="46">
        <v>380</v>
      </c>
      <c r="H33" s="42">
        <f t="shared" si="0"/>
      </c>
    </row>
    <row r="34" spans="1:8" ht="19.5" customHeight="1">
      <c r="A34" s="103"/>
      <c r="B34" s="117" t="s">
        <v>227</v>
      </c>
      <c r="C34" s="35">
        <v>570</v>
      </c>
      <c r="D34" s="36">
        <f t="shared" si="1"/>
      </c>
      <c r="E34" s="103"/>
      <c r="F34" s="124" t="s">
        <v>36</v>
      </c>
      <c r="G34" s="151">
        <v>330</v>
      </c>
      <c r="H34" s="42">
        <f t="shared" si="0"/>
      </c>
    </row>
    <row r="35" spans="1:8" ht="19.5" customHeight="1">
      <c r="A35" s="103"/>
      <c r="B35" s="117" t="s">
        <v>228</v>
      </c>
      <c r="C35" s="35">
        <v>310</v>
      </c>
      <c r="D35" s="36">
        <f t="shared" si="1"/>
      </c>
      <c r="E35" s="103"/>
      <c r="F35" s="118" t="s">
        <v>37</v>
      </c>
      <c r="G35" s="45">
        <v>330</v>
      </c>
      <c r="H35" s="42">
        <f t="shared" si="0"/>
      </c>
    </row>
    <row r="36" spans="1:8" ht="19.5" customHeight="1">
      <c r="A36" s="103"/>
      <c r="B36" s="118" t="s">
        <v>229</v>
      </c>
      <c r="C36" s="35">
        <v>310</v>
      </c>
      <c r="D36" s="36">
        <f t="shared" si="1"/>
      </c>
      <c r="E36" s="103"/>
      <c r="F36" s="117" t="s">
        <v>38</v>
      </c>
      <c r="G36" s="47">
        <v>300</v>
      </c>
      <c r="H36" s="42">
        <f t="shared" si="0"/>
      </c>
    </row>
    <row r="37" spans="1:8" ht="19.5" customHeight="1" thickBot="1">
      <c r="A37" s="103"/>
      <c r="B37" s="117" t="s">
        <v>230</v>
      </c>
      <c r="C37" s="35">
        <v>530</v>
      </c>
      <c r="D37" s="36">
        <f t="shared" si="1"/>
      </c>
      <c r="E37" s="103"/>
      <c r="F37" s="125" t="s">
        <v>39</v>
      </c>
      <c r="G37" s="151">
        <v>280</v>
      </c>
      <c r="H37" s="50">
        <f t="shared" si="0"/>
      </c>
    </row>
    <row r="38" spans="1:8" ht="19.5" customHeight="1" thickBot="1">
      <c r="A38" s="103"/>
      <c r="B38" s="121" t="s">
        <v>231</v>
      </c>
      <c r="C38" s="37">
        <v>300</v>
      </c>
      <c r="D38" s="39">
        <f t="shared" si="1"/>
      </c>
      <c r="E38" s="357" t="s">
        <v>40</v>
      </c>
      <c r="F38" s="358"/>
      <c r="G38" s="48">
        <f>SUM(G30:G37)</f>
        <v>2780</v>
      </c>
      <c r="H38" s="41">
        <f>SUM(H30:H37)</f>
        <v>0</v>
      </c>
    </row>
    <row r="39" spans="1:8" ht="19.5" customHeight="1" thickBot="1">
      <c r="A39" s="352" t="s">
        <v>232</v>
      </c>
      <c r="B39" s="351"/>
      <c r="C39" s="43">
        <f>SUM(C32:C38)</f>
        <v>2800</v>
      </c>
      <c r="D39" s="41">
        <f>SUM(D32:D38)</f>
        <v>0</v>
      </c>
      <c r="E39" s="359" t="s">
        <v>41</v>
      </c>
      <c r="F39" s="360"/>
      <c r="G39" s="346">
        <f>C16+C25+C31+C39+C48+G16+G23+G29+G38</f>
        <v>26390</v>
      </c>
      <c r="H39" s="348">
        <f>D16+D25+D31+D39+D48+H16+H23+H29+H38</f>
        <v>0</v>
      </c>
    </row>
    <row r="40" spans="1:8" ht="19.5" customHeight="1" thickBot="1">
      <c r="A40" s="103"/>
      <c r="B40" s="122" t="s">
        <v>233</v>
      </c>
      <c r="C40" s="161">
        <v>510</v>
      </c>
      <c r="D40" s="42">
        <f t="shared" si="1"/>
      </c>
      <c r="E40" s="361"/>
      <c r="F40" s="362"/>
      <c r="G40" s="347"/>
      <c r="H40" s="349"/>
    </row>
    <row r="41" spans="1:4" ht="19.5" customHeight="1">
      <c r="A41" s="103"/>
      <c r="B41" s="244" t="s">
        <v>234</v>
      </c>
      <c r="C41" s="35">
        <v>440</v>
      </c>
      <c r="D41" s="36">
        <f t="shared" si="1"/>
      </c>
    </row>
    <row r="42" spans="1:4" ht="19.5" customHeight="1">
      <c r="A42" s="103"/>
      <c r="B42" s="117" t="s">
        <v>235</v>
      </c>
      <c r="C42" s="35">
        <v>340</v>
      </c>
      <c r="D42" s="36">
        <f t="shared" si="1"/>
      </c>
    </row>
    <row r="43" spans="1:4" ht="19.5" customHeight="1">
      <c r="A43" s="103"/>
      <c r="B43" s="118" t="s">
        <v>236</v>
      </c>
      <c r="C43" s="35">
        <v>330</v>
      </c>
      <c r="D43" s="36">
        <f t="shared" si="1"/>
      </c>
    </row>
    <row r="44" spans="1:4" ht="19.5" customHeight="1">
      <c r="A44" s="103"/>
      <c r="B44" s="117" t="s">
        <v>237</v>
      </c>
      <c r="C44" s="35">
        <v>710</v>
      </c>
      <c r="D44" s="36">
        <f t="shared" si="1"/>
      </c>
    </row>
    <row r="45" spans="1:4" ht="19.5" customHeight="1">
      <c r="A45" s="103"/>
      <c r="B45" s="117" t="s">
        <v>238</v>
      </c>
      <c r="C45" s="45">
        <v>600</v>
      </c>
      <c r="D45" s="36">
        <f t="shared" si="1"/>
      </c>
    </row>
    <row r="46" spans="1:4" ht="19.5" customHeight="1">
      <c r="A46" s="103"/>
      <c r="B46" s="117" t="s">
        <v>415</v>
      </c>
      <c r="C46" s="35">
        <v>430</v>
      </c>
      <c r="D46" s="36">
        <f t="shared" si="1"/>
      </c>
    </row>
    <row r="47" spans="1:4" ht="16.5" customHeight="1" thickBot="1">
      <c r="A47" s="103"/>
      <c r="B47" s="244" t="s">
        <v>416</v>
      </c>
      <c r="C47" s="164">
        <v>290</v>
      </c>
      <c r="D47" s="50">
        <f t="shared" si="1"/>
      </c>
    </row>
    <row r="48" spans="1:4" ht="19.5" customHeight="1" thickBot="1">
      <c r="A48" s="352" t="s">
        <v>239</v>
      </c>
      <c r="B48" s="351"/>
      <c r="C48" s="49">
        <f>SUM(C40:C47)</f>
        <v>3650</v>
      </c>
      <c r="D48" s="41">
        <f>SUM(D40:D47)</f>
        <v>0</v>
      </c>
    </row>
  </sheetData>
  <sheetProtection/>
  <mergeCells count="18">
    <mergeCell ref="A7:H8"/>
    <mergeCell ref="A48:B48"/>
    <mergeCell ref="E16:F16"/>
    <mergeCell ref="E38:F38"/>
    <mergeCell ref="E39:F40"/>
    <mergeCell ref="A16:B16"/>
    <mergeCell ref="A25:B25"/>
    <mergeCell ref="A31:B31"/>
    <mergeCell ref="C1:D1"/>
    <mergeCell ref="E1:F1"/>
    <mergeCell ref="G39:G40"/>
    <mergeCell ref="H39:H40"/>
    <mergeCell ref="B2:F2"/>
    <mergeCell ref="B4:D5"/>
    <mergeCell ref="E6:F6"/>
    <mergeCell ref="E23:F23"/>
    <mergeCell ref="E29:F29"/>
    <mergeCell ref="A39:B39"/>
  </mergeCells>
  <printOptions/>
  <pageMargins left="0.984251968503937" right="0.7874015748031497" top="0" bottom="0" header="0.31496062992125984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selection activeCell="B4" sqref="B4:D5"/>
    </sheetView>
  </sheetViews>
  <sheetFormatPr defaultColWidth="9.00390625" defaultRowHeight="13.5"/>
  <cols>
    <col min="7" max="7" width="10.00390625" style="0" customWidth="1"/>
    <col min="8" max="8" width="10.50390625" style="0" customWidth="1"/>
  </cols>
  <sheetData>
    <row r="1" spans="1:8" ht="22.5" customHeight="1">
      <c r="A1" s="89"/>
      <c r="B1" s="89"/>
      <c r="C1" s="318" t="s">
        <v>429</v>
      </c>
      <c r="D1" s="318"/>
      <c r="E1" s="307">
        <f>'2020・10～配布依頼書'!B8</f>
        <v>0</v>
      </c>
      <c r="F1" s="307"/>
      <c r="G1" s="89" t="s">
        <v>314</v>
      </c>
      <c r="H1" s="89"/>
    </row>
    <row r="2" spans="1:8" ht="21" customHeight="1" thickBot="1">
      <c r="A2" s="89" t="s">
        <v>166</v>
      </c>
      <c r="B2" s="303">
        <f>'2020・10～配布依頼書'!A8</f>
        <v>0</v>
      </c>
      <c r="C2" s="303"/>
      <c r="D2" s="303"/>
      <c r="E2" s="303"/>
      <c r="F2" s="303"/>
      <c r="G2" s="89"/>
      <c r="H2" s="89"/>
    </row>
    <row r="3" spans="1:8" ht="13.5">
      <c r="A3" s="89"/>
      <c r="B3" s="89"/>
      <c r="C3" s="89"/>
      <c r="D3" s="89"/>
      <c r="E3" s="89"/>
      <c r="F3" s="89"/>
      <c r="G3" s="89"/>
      <c r="H3" s="89"/>
    </row>
    <row r="4" spans="1:8" ht="18" customHeight="1" thickBot="1">
      <c r="A4" s="103" t="s">
        <v>165</v>
      </c>
      <c r="B4" s="301" t="s">
        <v>432</v>
      </c>
      <c r="C4" s="301"/>
      <c r="D4" s="301"/>
      <c r="E4" s="89"/>
      <c r="F4" s="89" t="s">
        <v>167</v>
      </c>
      <c r="G4" s="104">
        <f>'2020・10～配布依頼書'!D8</f>
        <v>0</v>
      </c>
      <c r="H4" s="89"/>
    </row>
    <row r="5" spans="1:8" ht="18" thickBot="1">
      <c r="A5" s="105"/>
      <c r="B5" s="302"/>
      <c r="C5" s="302"/>
      <c r="D5" s="302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04" t="s">
        <v>304</v>
      </c>
      <c r="F6" s="304"/>
      <c r="G6" s="106">
        <f>'海南・岩出'!H45</f>
        <v>0</v>
      </c>
      <c r="H6" s="89"/>
    </row>
    <row r="7" spans="1:8" ht="13.5">
      <c r="A7" s="363" t="s">
        <v>42</v>
      </c>
      <c r="B7" s="364"/>
      <c r="C7" s="364"/>
      <c r="D7" s="364"/>
      <c r="E7" s="328"/>
      <c r="F7" s="328"/>
      <c r="G7" s="328"/>
      <c r="H7" s="329"/>
    </row>
    <row r="8" spans="1:8" ht="14.25" thickBot="1">
      <c r="A8" s="365"/>
      <c r="B8" s="366"/>
      <c r="C8" s="366"/>
      <c r="D8" s="366"/>
      <c r="E8" s="332"/>
      <c r="F8" s="332"/>
      <c r="G8" s="332"/>
      <c r="H8" s="333"/>
    </row>
    <row r="9" spans="1:8" ht="19.5" customHeight="1">
      <c r="A9" s="247"/>
      <c r="B9" s="273" t="s">
        <v>247</v>
      </c>
      <c r="C9" s="51">
        <v>490</v>
      </c>
      <c r="D9" s="17">
        <f>IF(A9=$A$4,C9,"")</f>
      </c>
      <c r="E9" s="103"/>
      <c r="F9" s="129" t="s">
        <v>273</v>
      </c>
      <c r="G9" s="59">
        <v>450</v>
      </c>
      <c r="H9" s="60">
        <f aca="true" t="shared" si="0" ref="H9:H14">IF(E9=$A$4,G9,"")</f>
      </c>
    </row>
    <row r="10" spans="1:8" ht="19.5" customHeight="1">
      <c r="A10" s="247"/>
      <c r="B10" s="274" t="s">
        <v>248</v>
      </c>
      <c r="C10" s="51">
        <v>430</v>
      </c>
      <c r="D10" s="52">
        <f>IF(A10=$A$4,C10,"")</f>
      </c>
      <c r="E10" s="103"/>
      <c r="F10" s="126" t="s">
        <v>274</v>
      </c>
      <c r="G10" s="64">
        <v>570</v>
      </c>
      <c r="H10" s="57">
        <f t="shared" si="0"/>
      </c>
    </row>
    <row r="11" spans="1:8" ht="19.5" customHeight="1">
      <c r="A11" s="247"/>
      <c r="B11" s="275" t="s">
        <v>249</v>
      </c>
      <c r="C11" s="53">
        <v>400</v>
      </c>
      <c r="D11" s="52">
        <f>IF(A11=$A$4,C11,"")</f>
      </c>
      <c r="E11" s="103"/>
      <c r="F11" s="127" t="s">
        <v>275</v>
      </c>
      <c r="G11" s="61">
        <v>420</v>
      </c>
      <c r="H11" s="57">
        <f t="shared" si="0"/>
      </c>
    </row>
    <row r="12" spans="1:8" ht="19.5" customHeight="1">
      <c r="A12" s="247"/>
      <c r="B12" s="275" t="s">
        <v>250</v>
      </c>
      <c r="C12" s="53">
        <v>470</v>
      </c>
      <c r="D12" s="52">
        <f>IF(A12=$A$4,C12,"")</f>
      </c>
      <c r="E12" s="103"/>
      <c r="F12" s="127" t="s">
        <v>276</v>
      </c>
      <c r="G12" s="61">
        <v>600</v>
      </c>
      <c r="H12" s="57">
        <f t="shared" si="0"/>
      </c>
    </row>
    <row r="13" spans="1:8" ht="19.5" customHeight="1" thickBot="1">
      <c r="A13" s="247"/>
      <c r="B13" s="276" t="s">
        <v>251</v>
      </c>
      <c r="C13" s="152">
        <v>620</v>
      </c>
      <c r="D13" s="54">
        <f>IF(A13=$A$4,C13,"")</f>
      </c>
      <c r="E13" s="103"/>
      <c r="F13" s="127" t="s">
        <v>277</v>
      </c>
      <c r="G13" s="61">
        <v>240</v>
      </c>
      <c r="H13" s="57">
        <f t="shared" si="0"/>
      </c>
    </row>
    <row r="14" spans="1:8" ht="19.5" customHeight="1" thickBot="1">
      <c r="A14" s="375" t="s">
        <v>252</v>
      </c>
      <c r="B14" s="376"/>
      <c r="C14" s="55">
        <f>SUM(C9:C13)</f>
        <v>2410</v>
      </c>
      <c r="D14" s="56">
        <f>SUM(D9:D13)</f>
        <v>0</v>
      </c>
      <c r="E14" s="103"/>
      <c r="F14" s="132" t="s">
        <v>278</v>
      </c>
      <c r="G14" s="63">
        <v>230</v>
      </c>
      <c r="H14" s="58">
        <f t="shared" si="0"/>
      </c>
    </row>
    <row r="15" spans="1:8" ht="19.5" customHeight="1" thickBot="1">
      <c r="A15" s="103"/>
      <c r="B15" s="129" t="s">
        <v>253</v>
      </c>
      <c r="C15" s="159">
        <v>630</v>
      </c>
      <c r="D15" s="57">
        <f aca="true" t="shared" si="1" ref="D15:D20">IF(A15=$A$4,C15,"")</f>
      </c>
      <c r="E15" s="375" t="s">
        <v>279</v>
      </c>
      <c r="F15" s="376"/>
      <c r="G15" s="63">
        <f>SUM(G9:G14)</f>
        <v>2510</v>
      </c>
      <c r="H15" s="56">
        <f>SUM(H9:H14)</f>
        <v>0</v>
      </c>
    </row>
    <row r="16" spans="1:8" ht="19.5" customHeight="1">
      <c r="A16" s="103"/>
      <c r="B16" s="130" t="s">
        <v>254</v>
      </c>
      <c r="C16" s="53">
        <v>460</v>
      </c>
      <c r="D16" s="57">
        <f t="shared" si="1"/>
      </c>
      <c r="E16" s="103"/>
      <c r="F16" s="126" t="s">
        <v>280</v>
      </c>
      <c r="G16" s="64">
        <v>350</v>
      </c>
      <c r="H16" s="57">
        <f aca="true" t="shared" si="2" ref="H16:H22">IF(E16=$A$4,G16,"")</f>
      </c>
    </row>
    <row r="17" spans="1:8" ht="19.5" customHeight="1">
      <c r="A17" s="103"/>
      <c r="B17" s="127" t="s">
        <v>255</v>
      </c>
      <c r="C17" s="53">
        <v>410</v>
      </c>
      <c r="D17" s="57">
        <f t="shared" si="1"/>
      </c>
      <c r="E17" s="103"/>
      <c r="F17" s="127" t="s">
        <v>281</v>
      </c>
      <c r="G17" s="61">
        <v>660</v>
      </c>
      <c r="H17" s="57">
        <f t="shared" si="2"/>
      </c>
    </row>
    <row r="18" spans="1:8" ht="19.5" customHeight="1">
      <c r="A18" s="103"/>
      <c r="B18" s="127" t="s">
        <v>256</v>
      </c>
      <c r="C18" s="53">
        <v>370</v>
      </c>
      <c r="D18" s="57">
        <f t="shared" si="1"/>
      </c>
      <c r="E18" s="103"/>
      <c r="F18" s="127" t="s">
        <v>282</v>
      </c>
      <c r="G18" s="61">
        <v>590</v>
      </c>
      <c r="H18" s="57">
        <f t="shared" si="2"/>
      </c>
    </row>
    <row r="19" spans="1:8" ht="19.5" customHeight="1">
      <c r="A19" s="103"/>
      <c r="B19" s="127" t="s">
        <v>257</v>
      </c>
      <c r="C19" s="53">
        <v>280</v>
      </c>
      <c r="D19" s="57">
        <f t="shared" si="1"/>
      </c>
      <c r="E19" s="103"/>
      <c r="F19" s="127" t="s">
        <v>283</v>
      </c>
      <c r="G19" s="61">
        <v>180</v>
      </c>
      <c r="H19" s="57">
        <f t="shared" si="2"/>
      </c>
    </row>
    <row r="20" spans="1:8" ht="19.5" customHeight="1" thickBot="1">
      <c r="A20" s="103"/>
      <c r="B20" s="127" t="s">
        <v>258</v>
      </c>
      <c r="C20" s="53">
        <v>320</v>
      </c>
      <c r="D20" s="58">
        <f t="shared" si="1"/>
      </c>
      <c r="E20" s="103"/>
      <c r="F20" s="127" t="s">
        <v>284</v>
      </c>
      <c r="G20" s="61">
        <v>440</v>
      </c>
      <c r="H20" s="57">
        <f t="shared" si="2"/>
      </c>
    </row>
    <row r="21" spans="1:8" ht="19.5" customHeight="1" thickBot="1">
      <c r="A21" s="375" t="s">
        <v>259</v>
      </c>
      <c r="B21" s="376"/>
      <c r="C21" s="55">
        <f>SUM(C15:C20)</f>
        <v>2470</v>
      </c>
      <c r="D21" s="56">
        <f>SUM(D15:D20)</f>
        <v>0</v>
      </c>
      <c r="E21" s="103"/>
      <c r="F21" s="127" t="s">
        <v>285</v>
      </c>
      <c r="G21" s="61">
        <v>260</v>
      </c>
      <c r="H21" s="57">
        <f t="shared" si="2"/>
      </c>
    </row>
    <row r="22" spans="1:8" ht="19.5" customHeight="1" thickBot="1">
      <c r="A22" s="103"/>
      <c r="B22" s="127" t="s">
        <v>260</v>
      </c>
      <c r="C22" s="53">
        <v>540</v>
      </c>
      <c r="D22" s="57">
        <f>IF(A22=$A$4,C22,"")</f>
      </c>
      <c r="E22" s="103"/>
      <c r="F22" s="131" t="s">
        <v>286</v>
      </c>
      <c r="G22" s="62">
        <v>310</v>
      </c>
      <c r="H22" s="58">
        <f t="shared" si="2"/>
      </c>
    </row>
    <row r="23" spans="1:8" ht="19.5" customHeight="1" thickBot="1">
      <c r="A23" s="103"/>
      <c r="B23" s="127" t="s">
        <v>261</v>
      </c>
      <c r="C23" s="53">
        <v>480</v>
      </c>
      <c r="D23" s="57">
        <f>IF(A23=$A$4,C23,"")</f>
      </c>
      <c r="E23" s="375" t="s">
        <v>287</v>
      </c>
      <c r="F23" s="376"/>
      <c r="G23" s="63">
        <f>SUM(G16:G22)</f>
        <v>2790</v>
      </c>
      <c r="H23" s="56">
        <f>SUM(H16:H22)</f>
        <v>0</v>
      </c>
    </row>
    <row r="24" spans="1:8" ht="19.5" customHeight="1">
      <c r="A24" s="103"/>
      <c r="B24" s="127" t="s">
        <v>46</v>
      </c>
      <c r="C24" s="53">
        <v>500</v>
      </c>
      <c r="D24" s="57">
        <f>IF(A24=$A$4,C24,"")</f>
      </c>
      <c r="E24" s="103"/>
      <c r="F24" s="133" t="s">
        <v>288</v>
      </c>
      <c r="G24" s="64">
        <v>530</v>
      </c>
      <c r="H24" s="57">
        <f aca="true" t="shared" si="3" ref="H24:H39">IF(E24=$A$4,G24,"")</f>
      </c>
    </row>
    <row r="25" spans="1:8" ht="19.5" customHeight="1">
      <c r="A25" s="103"/>
      <c r="B25" s="156" t="s">
        <v>48</v>
      </c>
      <c r="C25" s="152">
        <v>360</v>
      </c>
      <c r="D25" s="58">
        <f>IF(A25=$A$4,C25,"")</f>
      </c>
      <c r="E25" s="103"/>
      <c r="F25" s="127" t="s">
        <v>289</v>
      </c>
      <c r="G25" s="61">
        <v>680</v>
      </c>
      <c r="H25" s="57">
        <f t="shared" si="3"/>
      </c>
    </row>
    <row r="26" spans="1:8" ht="19.5" customHeight="1" thickBot="1">
      <c r="A26" s="103"/>
      <c r="B26" s="134" t="s">
        <v>337</v>
      </c>
      <c r="C26" s="160">
        <v>310</v>
      </c>
      <c r="D26" s="155">
        <f>IF(A26=$A$4,C26,"")</f>
      </c>
      <c r="E26" s="103"/>
      <c r="F26" s="130" t="s">
        <v>290</v>
      </c>
      <c r="G26" s="61">
        <v>600</v>
      </c>
      <c r="H26" s="57">
        <f t="shared" si="3"/>
      </c>
    </row>
    <row r="27" spans="1:8" ht="19.5" customHeight="1" thickBot="1">
      <c r="A27" s="375" t="s">
        <v>50</v>
      </c>
      <c r="B27" s="376"/>
      <c r="C27" s="55">
        <f>SUM(C22:C26)</f>
        <v>2190</v>
      </c>
      <c r="D27" s="56">
        <f>SUM(D22:D26)</f>
        <v>0</v>
      </c>
      <c r="E27" s="103"/>
      <c r="F27" s="127" t="s">
        <v>291</v>
      </c>
      <c r="G27" s="61">
        <v>400</v>
      </c>
      <c r="H27" s="57">
        <f t="shared" si="3"/>
      </c>
    </row>
    <row r="28" spans="1:8" ht="19.5" customHeight="1" thickBot="1">
      <c r="A28" s="103"/>
      <c r="B28" s="129" t="s">
        <v>262</v>
      </c>
      <c r="C28" s="59">
        <v>380</v>
      </c>
      <c r="D28" s="60">
        <f aca="true" t="shared" si="4" ref="D28:D37">IF(A28=$A$4,C28,"")</f>
      </c>
      <c r="E28" s="103"/>
      <c r="F28" s="132" t="s">
        <v>292</v>
      </c>
      <c r="G28" s="63">
        <v>220</v>
      </c>
      <c r="H28" s="58">
        <f t="shared" si="3"/>
      </c>
    </row>
    <row r="29" spans="1:8" ht="19.5" customHeight="1" thickBot="1">
      <c r="A29" s="103"/>
      <c r="B29" s="127" t="s">
        <v>263</v>
      </c>
      <c r="C29" s="61">
        <v>360</v>
      </c>
      <c r="D29" s="57">
        <f t="shared" si="4"/>
      </c>
      <c r="E29" s="377" t="s">
        <v>293</v>
      </c>
      <c r="F29" s="376"/>
      <c r="G29" s="63">
        <f>SUM(G24:G28)</f>
        <v>2430</v>
      </c>
      <c r="H29" s="56">
        <f>SUM(H24:H28)</f>
        <v>0</v>
      </c>
    </row>
    <row r="30" spans="1:8" ht="19.5" customHeight="1">
      <c r="A30" s="103"/>
      <c r="B30" s="130" t="s">
        <v>264</v>
      </c>
      <c r="C30" s="236">
        <v>430</v>
      </c>
      <c r="D30" s="57">
        <f t="shared" si="4"/>
      </c>
      <c r="E30" s="103"/>
      <c r="F30" s="133" t="s">
        <v>294</v>
      </c>
      <c r="G30" s="64">
        <v>370</v>
      </c>
      <c r="H30" s="57">
        <f t="shared" si="3"/>
      </c>
    </row>
    <row r="31" spans="1:8" ht="19.5" customHeight="1">
      <c r="A31" s="103"/>
      <c r="B31" s="127" t="s">
        <v>265</v>
      </c>
      <c r="C31" s="61">
        <v>420</v>
      </c>
      <c r="D31" s="241">
        <f t="shared" si="4"/>
      </c>
      <c r="E31" s="103"/>
      <c r="F31" s="133" t="s">
        <v>295</v>
      </c>
      <c r="G31" s="64">
        <v>560</v>
      </c>
      <c r="H31" s="57">
        <f t="shared" si="3"/>
      </c>
    </row>
    <row r="32" spans="1:8" ht="19.5" customHeight="1">
      <c r="A32" s="103"/>
      <c r="B32" s="130" t="s">
        <v>266</v>
      </c>
      <c r="C32" s="61">
        <v>580</v>
      </c>
      <c r="D32" s="57">
        <f t="shared" si="4"/>
      </c>
      <c r="E32" s="103"/>
      <c r="F32" s="130" t="s">
        <v>296</v>
      </c>
      <c r="G32" s="61">
        <v>590</v>
      </c>
      <c r="H32" s="57">
        <f t="shared" si="3"/>
      </c>
    </row>
    <row r="33" spans="1:8" ht="19.5" customHeight="1">
      <c r="A33" s="103"/>
      <c r="B33" s="130" t="s">
        <v>267</v>
      </c>
      <c r="C33" s="236">
        <v>360</v>
      </c>
      <c r="D33" s="57">
        <f t="shared" si="4"/>
      </c>
      <c r="E33" s="103"/>
      <c r="F33" s="130" t="s">
        <v>297</v>
      </c>
      <c r="G33" s="61">
        <v>430</v>
      </c>
      <c r="H33" s="57">
        <f t="shared" si="3"/>
      </c>
    </row>
    <row r="34" spans="1:8" ht="19.5" customHeight="1">
      <c r="A34" s="103"/>
      <c r="B34" s="127" t="s">
        <v>268</v>
      </c>
      <c r="C34" s="61">
        <v>540</v>
      </c>
      <c r="D34" s="57">
        <f t="shared" si="4"/>
      </c>
      <c r="E34" s="103"/>
      <c r="F34" s="130" t="s">
        <v>298</v>
      </c>
      <c r="G34" s="61">
        <v>530</v>
      </c>
      <c r="H34" s="57">
        <f t="shared" si="3"/>
      </c>
    </row>
    <row r="35" spans="1:8" ht="19.5" customHeight="1">
      <c r="A35" s="103"/>
      <c r="B35" s="128" t="s">
        <v>269</v>
      </c>
      <c r="C35" s="153">
        <v>210</v>
      </c>
      <c r="D35" s="57">
        <f t="shared" si="4"/>
      </c>
      <c r="E35" s="103"/>
      <c r="F35" s="130" t="s">
        <v>299</v>
      </c>
      <c r="G35" s="61">
        <v>360</v>
      </c>
      <c r="H35" s="57">
        <f t="shared" si="3"/>
      </c>
    </row>
    <row r="36" spans="1:8" ht="19.5" customHeight="1">
      <c r="A36" s="103"/>
      <c r="B36" s="127" t="s">
        <v>270</v>
      </c>
      <c r="C36" s="61">
        <v>340</v>
      </c>
      <c r="D36" s="57">
        <f t="shared" si="4"/>
      </c>
      <c r="E36" s="103"/>
      <c r="F36" s="240" t="s">
        <v>300</v>
      </c>
      <c r="G36" s="53">
        <v>110</v>
      </c>
      <c r="H36" s="241">
        <f t="shared" si="3"/>
      </c>
    </row>
    <row r="37" spans="1:8" ht="19.5" customHeight="1" thickBot="1">
      <c r="A37" s="103"/>
      <c r="B37" s="131" t="s">
        <v>271</v>
      </c>
      <c r="C37" s="62">
        <v>480</v>
      </c>
      <c r="D37" s="58">
        <f t="shared" si="4"/>
      </c>
      <c r="E37" s="103"/>
      <c r="F37" s="130" t="s">
        <v>417</v>
      </c>
      <c r="G37" s="152">
        <v>290</v>
      </c>
      <c r="H37" s="58">
        <f t="shared" si="3"/>
      </c>
    </row>
    <row r="38" spans="1:8" ht="19.5" customHeight="1" thickBot="1">
      <c r="A38" s="375" t="s">
        <v>272</v>
      </c>
      <c r="B38" s="376"/>
      <c r="C38" s="63">
        <f>SUM(C28:C37)</f>
        <v>4100</v>
      </c>
      <c r="D38" s="56">
        <f>SUM(D28:D37)</f>
        <v>0</v>
      </c>
      <c r="E38" s="103"/>
      <c r="F38" s="130" t="s">
        <v>418</v>
      </c>
      <c r="G38" s="152">
        <v>490</v>
      </c>
      <c r="H38" s="241">
        <f t="shared" si="3"/>
      </c>
    </row>
    <row r="39" spans="5:8" ht="18" thickBot="1">
      <c r="E39" s="103"/>
      <c r="F39" s="281" t="s">
        <v>419</v>
      </c>
      <c r="G39" s="160">
        <v>390</v>
      </c>
      <c r="H39" s="58">
        <f t="shared" si="3"/>
      </c>
    </row>
    <row r="40" spans="5:8" ht="18" thickBot="1">
      <c r="E40" s="375" t="s">
        <v>301</v>
      </c>
      <c r="F40" s="378"/>
      <c r="G40" s="239">
        <f>SUM(G30:G39)</f>
        <v>4120</v>
      </c>
      <c r="H40" s="56">
        <f>SUM(H30:H39)</f>
        <v>0</v>
      </c>
    </row>
    <row r="41" spans="5:8" ht="13.5">
      <c r="E41" s="367" t="s">
        <v>44</v>
      </c>
      <c r="F41" s="368"/>
      <c r="G41" s="371">
        <f>C14+C21+C27+C38+G15+G23+G29+G40</f>
        <v>23020</v>
      </c>
      <c r="H41" s="373">
        <f>D14+D21+D27+D38+H15+H23+H29+H40</f>
        <v>0</v>
      </c>
    </row>
    <row r="42" spans="5:8" ht="14.25" thickBot="1">
      <c r="E42" s="369"/>
      <c r="F42" s="370"/>
      <c r="G42" s="372"/>
      <c r="H42" s="374"/>
    </row>
  </sheetData>
  <sheetProtection/>
  <mergeCells count="17">
    <mergeCell ref="E15:F15"/>
    <mergeCell ref="E29:F29"/>
    <mergeCell ref="E40:F40"/>
    <mergeCell ref="A14:B14"/>
    <mergeCell ref="A21:B21"/>
    <mergeCell ref="A27:B27"/>
    <mergeCell ref="E23:F23"/>
    <mergeCell ref="C1:D1"/>
    <mergeCell ref="A7:H8"/>
    <mergeCell ref="E1:F1"/>
    <mergeCell ref="E41:F42"/>
    <mergeCell ref="G41:G42"/>
    <mergeCell ref="H41:H42"/>
    <mergeCell ref="B2:F2"/>
    <mergeCell ref="B4:D5"/>
    <mergeCell ref="E6:F6"/>
    <mergeCell ref="A38:B38"/>
  </mergeCells>
  <printOptions/>
  <pageMargins left="0.984251968503937" right="0.7874015748031497" top="0.6299212598425197" bottom="0.2362204724409449" header="0.35433070866141736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selection activeCell="B4" sqref="B4:D5"/>
    </sheetView>
  </sheetViews>
  <sheetFormatPr defaultColWidth="9.00390625" defaultRowHeight="13.5"/>
  <cols>
    <col min="7" max="7" width="10.625" style="0" customWidth="1"/>
    <col min="8" max="8" width="9.75390625" style="0" customWidth="1"/>
  </cols>
  <sheetData>
    <row r="1" spans="1:8" ht="18" customHeight="1">
      <c r="A1" s="89"/>
      <c r="B1" s="89"/>
      <c r="C1" s="318" t="s">
        <v>429</v>
      </c>
      <c r="D1" s="318"/>
      <c r="E1" s="307">
        <f>'2020・10～配布依頼書'!B8</f>
        <v>0</v>
      </c>
      <c r="F1" s="307"/>
      <c r="G1" s="89" t="s">
        <v>314</v>
      </c>
      <c r="H1" s="89"/>
    </row>
    <row r="2" spans="1:8" ht="18" customHeight="1" thickBot="1">
      <c r="A2" s="89" t="s">
        <v>166</v>
      </c>
      <c r="B2" s="303">
        <f>'2020・10～配布依頼書'!A8</f>
        <v>0</v>
      </c>
      <c r="C2" s="303"/>
      <c r="D2" s="303"/>
      <c r="E2" s="303"/>
      <c r="F2" s="303"/>
      <c r="G2" s="89"/>
      <c r="H2" s="89"/>
    </row>
    <row r="3" spans="1:8" ht="14.25" customHeight="1">
      <c r="A3" s="89"/>
      <c r="B3" s="89"/>
      <c r="C3" s="89"/>
      <c r="D3" s="89"/>
      <c r="E3" s="89"/>
      <c r="F3" s="89"/>
      <c r="G3" s="89"/>
      <c r="H3" s="89"/>
    </row>
    <row r="4" spans="1:8" ht="18" customHeight="1" thickBot="1">
      <c r="A4" s="103" t="s">
        <v>165</v>
      </c>
      <c r="B4" s="301" t="s">
        <v>432</v>
      </c>
      <c r="C4" s="301"/>
      <c r="D4" s="301"/>
      <c r="E4" s="177"/>
      <c r="F4" s="89"/>
      <c r="G4" s="104">
        <f>'2020・10～配布依頼書'!D8</f>
        <v>0</v>
      </c>
      <c r="H4" s="89"/>
    </row>
    <row r="5" spans="1:8" ht="18" customHeight="1" thickBot="1">
      <c r="A5" s="105"/>
      <c r="B5" s="302"/>
      <c r="C5" s="302"/>
      <c r="D5" s="302"/>
      <c r="E5" s="89"/>
      <c r="F5" s="89"/>
      <c r="G5" s="89"/>
      <c r="H5" s="89"/>
    </row>
    <row r="6" spans="1:8" ht="15.75" customHeight="1" thickBot="1">
      <c r="A6" s="89"/>
      <c r="B6" s="89"/>
      <c r="C6" s="89"/>
      <c r="D6" s="89"/>
      <c r="E6" s="304" t="s">
        <v>304</v>
      </c>
      <c r="F6" s="304"/>
      <c r="G6" s="138">
        <f>'海南・岩出'!H45</f>
        <v>0</v>
      </c>
      <c r="H6" s="89"/>
    </row>
    <row r="7" spans="1:8" ht="11.25" customHeight="1">
      <c r="A7" s="388" t="s">
        <v>53</v>
      </c>
      <c r="B7" s="389"/>
      <c r="C7" s="389"/>
      <c r="D7" s="389"/>
      <c r="E7" s="328"/>
      <c r="F7" s="328"/>
      <c r="G7" s="328"/>
      <c r="H7" s="329"/>
    </row>
    <row r="8" spans="1:8" ht="8.25" customHeight="1" thickBot="1">
      <c r="A8" s="390"/>
      <c r="B8" s="391"/>
      <c r="C8" s="391"/>
      <c r="D8" s="391"/>
      <c r="E8" s="332"/>
      <c r="F8" s="332"/>
      <c r="G8" s="332"/>
      <c r="H8" s="333"/>
    </row>
    <row r="9" spans="1:12" ht="17.25" customHeight="1">
      <c r="A9" s="103"/>
      <c r="B9" s="192" t="s">
        <v>384</v>
      </c>
      <c r="C9" s="184">
        <v>310</v>
      </c>
      <c r="D9" s="185">
        <f aca="true" t="shared" si="0" ref="D9:D19">IF(A9=$A$4,C9,"")</f>
      </c>
      <c r="E9" s="103"/>
      <c r="F9" s="200" t="s">
        <v>356</v>
      </c>
      <c r="G9" s="193">
        <v>560</v>
      </c>
      <c r="H9" s="185">
        <f aca="true" t="shared" si="1" ref="H9:H18">IF(E9=$A$4,G9,"")</f>
      </c>
      <c r="I9" s="65"/>
      <c r="J9" s="81"/>
      <c r="K9" s="83"/>
      <c r="L9" s="80"/>
    </row>
    <row r="10" spans="1:12" ht="17.25" customHeight="1">
      <c r="A10" s="103"/>
      <c r="B10" s="195" t="s">
        <v>385</v>
      </c>
      <c r="C10" s="234">
        <v>600</v>
      </c>
      <c r="D10" s="187">
        <f t="shared" si="0"/>
      </c>
      <c r="E10" s="103"/>
      <c r="F10" s="196" t="s">
        <v>357</v>
      </c>
      <c r="G10" s="188">
        <v>380</v>
      </c>
      <c r="H10" s="187">
        <f t="shared" si="1"/>
      </c>
      <c r="I10" s="65"/>
      <c r="J10" s="82"/>
      <c r="K10" s="83"/>
      <c r="L10" s="80"/>
    </row>
    <row r="11" spans="1:12" ht="17.25" customHeight="1">
      <c r="A11" s="103"/>
      <c r="B11" s="196" t="s">
        <v>386</v>
      </c>
      <c r="C11" s="186">
        <v>320</v>
      </c>
      <c r="D11" s="187">
        <f>IF(A11=$A$4,C11,"")</f>
      </c>
      <c r="E11" s="103"/>
      <c r="F11" s="196" t="s">
        <v>358</v>
      </c>
      <c r="G11" s="188">
        <v>440</v>
      </c>
      <c r="H11" s="187">
        <f t="shared" si="1"/>
      </c>
      <c r="I11" s="65"/>
      <c r="J11" s="82"/>
      <c r="K11" s="83"/>
      <c r="L11" s="80"/>
    </row>
    <row r="12" spans="1:12" ht="17.25" customHeight="1">
      <c r="A12" s="103"/>
      <c r="B12" s="196" t="s">
        <v>387</v>
      </c>
      <c r="C12" s="186">
        <v>190</v>
      </c>
      <c r="D12" s="187">
        <f t="shared" si="0"/>
      </c>
      <c r="E12" s="103"/>
      <c r="F12" s="201" t="s">
        <v>359</v>
      </c>
      <c r="G12" s="189">
        <v>470</v>
      </c>
      <c r="H12" s="187">
        <f t="shared" si="1"/>
      </c>
      <c r="I12" s="65"/>
      <c r="J12" s="81"/>
      <c r="K12" s="83"/>
      <c r="L12" s="80"/>
    </row>
    <row r="13" spans="1:12" ht="17.25" customHeight="1">
      <c r="A13" s="103"/>
      <c r="B13" s="196" t="s">
        <v>388</v>
      </c>
      <c r="C13" s="186">
        <v>490</v>
      </c>
      <c r="D13" s="187">
        <f t="shared" si="0"/>
      </c>
      <c r="E13" s="103"/>
      <c r="F13" s="202" t="s">
        <v>360</v>
      </c>
      <c r="G13" s="189">
        <v>350</v>
      </c>
      <c r="H13" s="187">
        <f t="shared" si="1"/>
      </c>
      <c r="I13" s="65"/>
      <c r="J13" s="82"/>
      <c r="K13" s="83"/>
      <c r="L13" s="80"/>
    </row>
    <row r="14" spans="1:12" ht="17.25" customHeight="1">
      <c r="A14" s="103"/>
      <c r="B14" s="196" t="s">
        <v>389</v>
      </c>
      <c r="C14" s="186">
        <v>440</v>
      </c>
      <c r="D14" s="187">
        <f t="shared" si="0"/>
      </c>
      <c r="E14" s="103"/>
      <c r="F14" s="202" t="s">
        <v>361</v>
      </c>
      <c r="G14" s="189">
        <v>350</v>
      </c>
      <c r="H14" s="187">
        <f t="shared" si="1"/>
      </c>
      <c r="I14" s="65"/>
      <c r="J14" s="82"/>
      <c r="K14" s="83"/>
      <c r="L14" s="80"/>
    </row>
    <row r="15" spans="1:12" ht="17.25" customHeight="1">
      <c r="A15" s="103"/>
      <c r="B15" s="196" t="s">
        <v>390</v>
      </c>
      <c r="C15" s="186">
        <v>490</v>
      </c>
      <c r="D15" s="187">
        <f t="shared" si="0"/>
      </c>
      <c r="E15" s="103"/>
      <c r="F15" s="196" t="s">
        <v>362</v>
      </c>
      <c r="G15" s="188">
        <v>430</v>
      </c>
      <c r="H15" s="187">
        <f t="shared" si="1"/>
      </c>
      <c r="I15" s="65"/>
      <c r="J15" s="82"/>
      <c r="K15" s="83"/>
      <c r="L15" s="80"/>
    </row>
    <row r="16" spans="1:12" ht="17.25" customHeight="1">
      <c r="A16" s="103"/>
      <c r="B16" s="196" t="s">
        <v>391</v>
      </c>
      <c r="C16" s="188">
        <v>340</v>
      </c>
      <c r="D16" s="187">
        <f t="shared" si="0"/>
      </c>
      <c r="E16" s="103"/>
      <c r="F16" s="196" t="s">
        <v>363</v>
      </c>
      <c r="G16" s="188">
        <v>420</v>
      </c>
      <c r="H16" s="187">
        <f t="shared" si="1"/>
      </c>
      <c r="I16" s="65"/>
      <c r="J16" s="82"/>
      <c r="K16" s="83"/>
      <c r="L16" s="80"/>
    </row>
    <row r="17" spans="1:12" ht="17.25" customHeight="1">
      <c r="A17" s="103"/>
      <c r="B17" s="196" t="s">
        <v>392</v>
      </c>
      <c r="C17" s="188">
        <v>700</v>
      </c>
      <c r="D17" s="187">
        <f t="shared" si="0"/>
      </c>
      <c r="E17" s="103"/>
      <c r="F17" s="196" t="s">
        <v>364</v>
      </c>
      <c r="G17" s="186">
        <v>380</v>
      </c>
      <c r="H17" s="187">
        <f t="shared" si="1"/>
      </c>
      <c r="I17" s="65"/>
      <c r="J17" s="82"/>
      <c r="K17" s="83"/>
      <c r="L17" s="80"/>
    </row>
    <row r="18" spans="1:12" ht="17.25" customHeight="1" thickBot="1">
      <c r="A18" s="103"/>
      <c r="B18" s="218" t="s">
        <v>393</v>
      </c>
      <c r="C18" s="188">
        <v>170</v>
      </c>
      <c r="D18" s="187">
        <f t="shared" si="0"/>
      </c>
      <c r="E18" s="103"/>
      <c r="F18" s="232" t="s">
        <v>381</v>
      </c>
      <c r="G18" s="203">
        <v>280</v>
      </c>
      <c r="H18" s="204">
        <f t="shared" si="1"/>
      </c>
      <c r="I18" s="65"/>
      <c r="J18" s="82"/>
      <c r="K18" s="83"/>
      <c r="L18" s="80"/>
    </row>
    <row r="19" spans="1:12" ht="17.25" customHeight="1" thickBot="1">
      <c r="A19" s="103"/>
      <c r="B19" s="232" t="s">
        <v>407</v>
      </c>
      <c r="C19" s="199">
        <v>340</v>
      </c>
      <c r="D19" s="204">
        <f t="shared" si="0"/>
      </c>
      <c r="E19" s="386" t="s">
        <v>365</v>
      </c>
      <c r="F19" s="387"/>
      <c r="G19" s="203">
        <f>SUM(G9:G18)</f>
        <v>4060</v>
      </c>
      <c r="H19" s="191">
        <f>SUM(H9:H18)</f>
        <v>0</v>
      </c>
      <c r="I19" s="65"/>
      <c r="J19" s="82"/>
      <c r="K19" s="83"/>
      <c r="L19" s="80"/>
    </row>
    <row r="20" spans="1:12" ht="17.25" customHeight="1" thickBot="1">
      <c r="A20" s="386" t="s">
        <v>394</v>
      </c>
      <c r="B20" s="387"/>
      <c r="C20" s="190">
        <f>SUM(C9:C19)</f>
        <v>4390</v>
      </c>
      <c r="D20" s="191">
        <f>SUM(D9:D19)</f>
        <v>0</v>
      </c>
      <c r="E20" s="103"/>
      <c r="F20" s="192" t="s">
        <v>366</v>
      </c>
      <c r="G20" s="193">
        <v>390</v>
      </c>
      <c r="H20" s="185">
        <f aca="true" t="shared" si="2" ref="H20:H29">IF(E20=$A$4,G20,"")</f>
      </c>
      <c r="I20" s="398"/>
      <c r="J20" s="399"/>
      <c r="K20" s="83"/>
      <c r="L20" s="80"/>
    </row>
    <row r="21" spans="1:8" ht="17.25" customHeight="1">
      <c r="A21" s="103"/>
      <c r="B21" s="192" t="s">
        <v>395</v>
      </c>
      <c r="C21" s="193">
        <v>420</v>
      </c>
      <c r="D21" s="194">
        <f aca="true" t="shared" si="3" ref="D21:D44">IF(A21=$A$4,C21,"")</f>
      </c>
      <c r="E21" s="103"/>
      <c r="F21" s="196" t="s">
        <v>367</v>
      </c>
      <c r="G21" s="188">
        <v>610</v>
      </c>
      <c r="H21" s="187">
        <f t="shared" si="2"/>
      </c>
    </row>
    <row r="22" spans="1:8" ht="17.25" customHeight="1">
      <c r="A22" s="103"/>
      <c r="B22" s="195" t="s">
        <v>396</v>
      </c>
      <c r="C22" s="188">
        <v>580</v>
      </c>
      <c r="D22" s="187">
        <f t="shared" si="3"/>
      </c>
      <c r="E22" s="103"/>
      <c r="F22" s="198" t="s">
        <v>340</v>
      </c>
      <c r="G22" s="199">
        <v>350</v>
      </c>
      <c r="H22" s="187">
        <f t="shared" si="2"/>
      </c>
    </row>
    <row r="23" spans="1:8" ht="17.25" customHeight="1">
      <c r="A23" s="103"/>
      <c r="B23" s="196" t="s">
        <v>68</v>
      </c>
      <c r="C23" s="188">
        <v>410</v>
      </c>
      <c r="D23" s="187">
        <f t="shared" si="3"/>
      </c>
      <c r="E23" s="103"/>
      <c r="F23" s="196" t="s">
        <v>368</v>
      </c>
      <c r="G23" s="188">
        <v>310</v>
      </c>
      <c r="H23" s="187">
        <f t="shared" si="2"/>
      </c>
    </row>
    <row r="24" spans="1:8" ht="17.25" customHeight="1">
      <c r="A24" s="103"/>
      <c r="B24" s="195" t="s">
        <v>70</v>
      </c>
      <c r="C24" s="188">
        <v>450</v>
      </c>
      <c r="D24" s="187">
        <f t="shared" si="3"/>
      </c>
      <c r="E24" s="103"/>
      <c r="F24" s="195" t="s">
        <v>369</v>
      </c>
      <c r="G24" s="188">
        <v>450</v>
      </c>
      <c r="H24" s="187">
        <f t="shared" si="2"/>
      </c>
    </row>
    <row r="25" spans="1:8" ht="17.25" customHeight="1">
      <c r="A25" s="103"/>
      <c r="B25" s="195" t="s">
        <v>72</v>
      </c>
      <c r="C25" s="188">
        <v>500</v>
      </c>
      <c r="D25" s="187">
        <f t="shared" si="3"/>
      </c>
      <c r="E25" s="103"/>
      <c r="F25" s="280" t="s">
        <v>370</v>
      </c>
      <c r="G25" s="205">
        <v>410</v>
      </c>
      <c r="H25" s="187">
        <f t="shared" si="2"/>
      </c>
    </row>
    <row r="26" spans="1:8" ht="17.25" customHeight="1">
      <c r="A26" s="103"/>
      <c r="B26" s="195" t="s">
        <v>74</v>
      </c>
      <c r="C26" s="188">
        <v>320</v>
      </c>
      <c r="D26" s="187">
        <f t="shared" si="3"/>
      </c>
      <c r="E26" s="103"/>
      <c r="F26" s="196" t="s">
        <v>371</v>
      </c>
      <c r="G26" s="188">
        <v>280</v>
      </c>
      <c r="H26" s="187">
        <f t="shared" si="2"/>
      </c>
    </row>
    <row r="27" spans="1:8" ht="17.25" customHeight="1">
      <c r="A27" s="103"/>
      <c r="B27" s="195" t="s">
        <v>76</v>
      </c>
      <c r="C27" s="188">
        <v>400</v>
      </c>
      <c r="D27" s="187">
        <f>IF(A27=$A$4,C27,"")</f>
      </c>
      <c r="E27" s="103"/>
      <c r="F27" s="206" t="s">
        <v>341</v>
      </c>
      <c r="G27" s="205">
        <v>370</v>
      </c>
      <c r="H27" s="194">
        <f t="shared" si="2"/>
      </c>
    </row>
    <row r="28" spans="1:8" ht="17.25" customHeight="1">
      <c r="A28" s="103"/>
      <c r="B28" s="245" t="s">
        <v>77</v>
      </c>
      <c r="C28" s="186">
        <v>540</v>
      </c>
      <c r="D28" s="187">
        <f>IF(A28=$A$4,C28,"")</f>
      </c>
      <c r="E28" s="103"/>
      <c r="F28" s="213" t="s">
        <v>382</v>
      </c>
      <c r="G28" s="186">
        <v>330</v>
      </c>
      <c r="H28" s="187">
        <f t="shared" si="2"/>
      </c>
    </row>
    <row r="29" spans="1:8" ht="17.25" customHeight="1" thickBot="1">
      <c r="A29" s="103"/>
      <c r="B29" s="245" t="s">
        <v>410</v>
      </c>
      <c r="C29" s="186">
        <v>390</v>
      </c>
      <c r="D29" s="187">
        <f>IF(A29=$A$4,C29,"")</f>
      </c>
      <c r="E29" s="103"/>
      <c r="F29" s="233" t="s">
        <v>405</v>
      </c>
      <c r="G29" s="199">
        <v>280</v>
      </c>
      <c r="H29" s="204">
        <f t="shared" si="2"/>
      </c>
    </row>
    <row r="30" spans="1:8" ht="17.25" customHeight="1" thickBot="1">
      <c r="A30" s="103"/>
      <c r="B30" s="195" t="s">
        <v>411</v>
      </c>
      <c r="C30" s="188">
        <v>370</v>
      </c>
      <c r="D30" s="187">
        <f>IF(A30=$A$4,C30,"")</f>
      </c>
      <c r="E30" s="386" t="s">
        <v>372</v>
      </c>
      <c r="F30" s="387"/>
      <c r="G30" s="190">
        <f>SUM(G20:G29)</f>
        <v>3780</v>
      </c>
      <c r="H30" s="191">
        <f>SUM(H20:H29)</f>
        <v>0</v>
      </c>
    </row>
    <row r="31" spans="1:8" ht="17.25" customHeight="1" thickBot="1">
      <c r="A31" s="221"/>
      <c r="B31" s="245" t="s">
        <v>420</v>
      </c>
      <c r="C31" s="203">
        <v>460</v>
      </c>
      <c r="D31" s="204">
        <f>IF(A31=$A$4,C31,"")</f>
      </c>
      <c r="E31" s="103"/>
      <c r="F31" s="192" t="s">
        <v>373</v>
      </c>
      <c r="G31" s="193">
        <v>270</v>
      </c>
      <c r="H31" s="185">
        <f aca="true" t="shared" si="4" ref="H31:H44">IF(E31=$A$4,G31,"")</f>
      </c>
    </row>
    <row r="32" spans="1:8" ht="17.25" customHeight="1" thickBot="1">
      <c r="A32" s="392" t="s">
        <v>397</v>
      </c>
      <c r="B32" s="387"/>
      <c r="C32" s="190">
        <f>SUM(C21:C31)</f>
        <v>4840</v>
      </c>
      <c r="D32" s="191">
        <f>SUM(D21:D31)</f>
        <v>0</v>
      </c>
      <c r="E32" s="103"/>
      <c r="F32" s="195" t="s">
        <v>374</v>
      </c>
      <c r="G32" s="188">
        <v>510</v>
      </c>
      <c r="H32" s="187">
        <f t="shared" si="4"/>
      </c>
    </row>
    <row r="33" spans="1:8" ht="17.25" customHeight="1">
      <c r="A33" s="103"/>
      <c r="B33" s="196" t="s">
        <v>398</v>
      </c>
      <c r="C33" s="188">
        <v>460</v>
      </c>
      <c r="D33" s="187">
        <f t="shared" si="3"/>
      </c>
      <c r="E33" s="103"/>
      <c r="F33" s="195" t="s">
        <v>375</v>
      </c>
      <c r="G33" s="188">
        <v>410</v>
      </c>
      <c r="H33" s="187">
        <f t="shared" si="4"/>
      </c>
    </row>
    <row r="34" spans="1:8" ht="17.25" customHeight="1">
      <c r="A34" s="103"/>
      <c r="B34" s="196" t="s">
        <v>399</v>
      </c>
      <c r="C34" s="186">
        <v>740</v>
      </c>
      <c r="D34" s="187">
        <f t="shared" si="3"/>
      </c>
      <c r="E34" s="103"/>
      <c r="F34" s="196" t="s">
        <v>344</v>
      </c>
      <c r="G34" s="234">
        <v>260</v>
      </c>
      <c r="H34" s="187">
        <f t="shared" si="4"/>
      </c>
    </row>
    <row r="35" spans="1:8" ht="17.25" customHeight="1">
      <c r="A35" s="103"/>
      <c r="B35" s="195" t="s">
        <v>79</v>
      </c>
      <c r="C35" s="186">
        <v>320</v>
      </c>
      <c r="D35" s="187">
        <f t="shared" si="3"/>
      </c>
      <c r="E35" s="103"/>
      <c r="F35" s="195" t="s">
        <v>342</v>
      </c>
      <c r="G35" s="234">
        <v>630</v>
      </c>
      <c r="H35" s="187">
        <f t="shared" si="4"/>
      </c>
    </row>
    <row r="36" spans="1:8" ht="18.75" customHeight="1">
      <c r="A36" s="103"/>
      <c r="B36" s="195" t="s">
        <v>81</v>
      </c>
      <c r="C36" s="186">
        <v>390</v>
      </c>
      <c r="D36" s="187">
        <f t="shared" si="3"/>
      </c>
      <c r="E36" s="103"/>
      <c r="F36" s="196" t="s">
        <v>376</v>
      </c>
      <c r="G36" s="186">
        <v>350</v>
      </c>
      <c r="H36" s="187">
        <f t="shared" si="4"/>
      </c>
    </row>
    <row r="37" spans="1:8" ht="17.25" customHeight="1">
      <c r="A37" s="103"/>
      <c r="B37" s="195" t="s">
        <v>83</v>
      </c>
      <c r="C37" s="186">
        <v>370</v>
      </c>
      <c r="D37" s="187">
        <f t="shared" si="3"/>
      </c>
      <c r="E37" s="103"/>
      <c r="F37" s="201" t="s">
        <v>377</v>
      </c>
      <c r="G37" s="207">
        <v>410</v>
      </c>
      <c r="H37" s="187">
        <f t="shared" si="4"/>
      </c>
    </row>
    <row r="38" spans="1:8" ht="17.25" customHeight="1">
      <c r="A38" s="103"/>
      <c r="B38" s="195" t="s">
        <v>86</v>
      </c>
      <c r="C38" s="186">
        <v>560</v>
      </c>
      <c r="D38" s="187">
        <f t="shared" si="3"/>
      </c>
      <c r="E38" s="103"/>
      <c r="F38" s="196" t="s">
        <v>378</v>
      </c>
      <c r="G38" s="186">
        <v>460</v>
      </c>
      <c r="H38" s="187">
        <f t="shared" si="4"/>
      </c>
    </row>
    <row r="39" spans="1:8" ht="17.25" customHeight="1">
      <c r="A39" s="103"/>
      <c r="B39" s="195" t="s">
        <v>88</v>
      </c>
      <c r="C39" s="186">
        <v>430</v>
      </c>
      <c r="D39" s="187">
        <f t="shared" si="3"/>
      </c>
      <c r="E39" s="103"/>
      <c r="F39" s="196" t="s">
        <v>379</v>
      </c>
      <c r="G39" s="188">
        <v>550</v>
      </c>
      <c r="H39" s="187">
        <f t="shared" si="4"/>
      </c>
    </row>
    <row r="40" spans="1:8" ht="17.25" customHeight="1">
      <c r="A40" s="103"/>
      <c r="B40" s="195" t="s">
        <v>90</v>
      </c>
      <c r="C40" s="188">
        <v>550</v>
      </c>
      <c r="D40" s="187">
        <f t="shared" si="3"/>
      </c>
      <c r="E40" s="103"/>
      <c r="F40" s="196" t="s">
        <v>380</v>
      </c>
      <c r="G40" s="188">
        <v>380</v>
      </c>
      <c r="H40" s="187">
        <f t="shared" si="4"/>
      </c>
    </row>
    <row r="41" spans="1:8" ht="17.25" customHeight="1">
      <c r="A41" s="103"/>
      <c r="B41" s="245" t="s">
        <v>93</v>
      </c>
      <c r="C41" s="188">
        <v>340</v>
      </c>
      <c r="D41" s="187">
        <f t="shared" si="3"/>
      </c>
      <c r="E41" s="103"/>
      <c r="F41" s="208" t="s">
        <v>343</v>
      </c>
      <c r="G41" s="186">
        <v>460</v>
      </c>
      <c r="H41" s="187">
        <f t="shared" si="4"/>
      </c>
    </row>
    <row r="42" spans="1:8" ht="17.25" customHeight="1">
      <c r="A42" s="103"/>
      <c r="B42" s="195" t="s">
        <v>421</v>
      </c>
      <c r="C42" s="199">
        <v>460</v>
      </c>
      <c r="D42" s="204">
        <f t="shared" si="3"/>
      </c>
      <c r="E42" s="103"/>
      <c r="F42" s="213" t="s">
        <v>345</v>
      </c>
      <c r="G42" s="188">
        <v>390</v>
      </c>
      <c r="H42" s="187">
        <f t="shared" si="4"/>
      </c>
    </row>
    <row r="43" spans="1:8" ht="17.25" customHeight="1">
      <c r="A43" s="103"/>
      <c r="B43" s="195" t="s">
        <v>422</v>
      </c>
      <c r="C43" s="188">
        <v>420</v>
      </c>
      <c r="D43" s="187">
        <f t="shared" si="3"/>
      </c>
      <c r="E43" s="103"/>
      <c r="F43" s="213" t="s">
        <v>401</v>
      </c>
      <c r="G43" s="199">
        <v>340</v>
      </c>
      <c r="H43" s="204">
        <f t="shared" si="4"/>
      </c>
    </row>
    <row r="44" spans="1:8" ht="17.25" customHeight="1" thickBot="1">
      <c r="A44" s="103"/>
      <c r="B44" s="245" t="s">
        <v>423</v>
      </c>
      <c r="C44" s="199">
        <v>350</v>
      </c>
      <c r="D44" s="204">
        <f t="shared" si="3"/>
      </c>
      <c r="E44" s="103"/>
      <c r="F44" s="232" t="s">
        <v>402</v>
      </c>
      <c r="G44" s="197">
        <v>400</v>
      </c>
      <c r="H44" s="209">
        <f t="shared" si="4"/>
      </c>
    </row>
    <row r="45" spans="1:8" ht="17.25" customHeight="1" thickBot="1">
      <c r="A45" s="386" t="s">
        <v>400</v>
      </c>
      <c r="B45" s="387"/>
      <c r="C45" s="190">
        <f>SUM(C33:C44)</f>
        <v>5390</v>
      </c>
      <c r="D45" s="191">
        <f>SUM(D33:D44)</f>
        <v>0</v>
      </c>
      <c r="E45" s="382" t="s">
        <v>349</v>
      </c>
      <c r="F45" s="383"/>
      <c r="G45" s="203">
        <f>SUM(G31:G44)</f>
        <v>5820</v>
      </c>
      <c r="H45" s="210">
        <f>SUM(H31:H44)</f>
        <v>0</v>
      </c>
    </row>
    <row r="46" spans="1:8" ht="17.25" customHeight="1">
      <c r="A46" s="178"/>
      <c r="B46" s="179"/>
      <c r="C46" s="179"/>
      <c r="D46" s="180"/>
      <c r="E46" s="103"/>
      <c r="F46" s="211" t="s">
        <v>350</v>
      </c>
      <c r="G46" s="212">
        <v>480</v>
      </c>
      <c r="H46" s="185">
        <f>IF(E46=$A$4,G46,"")</f>
      </c>
    </row>
    <row r="47" spans="1:8" ht="17.25" customHeight="1">
      <c r="A47" s="181"/>
      <c r="B47" s="179"/>
      <c r="C47" s="179"/>
      <c r="D47" s="182"/>
      <c r="E47" s="103"/>
      <c r="F47" s="208" t="s">
        <v>351</v>
      </c>
      <c r="G47" s="186">
        <v>160</v>
      </c>
      <c r="H47" s="187">
        <f>IF(E47=$A$4,G47,"")</f>
      </c>
    </row>
    <row r="48" spans="1:8" ht="17.25" customHeight="1">
      <c r="A48" s="181"/>
      <c r="B48" s="179"/>
      <c r="C48" s="179"/>
      <c r="D48" s="182"/>
      <c r="E48" s="103"/>
      <c r="F48" s="208" t="s">
        <v>352</v>
      </c>
      <c r="G48" s="186">
        <v>320</v>
      </c>
      <c r="H48" s="187">
        <f>IF(E48=$A$4,G48,"")</f>
      </c>
    </row>
    <row r="49" spans="1:8" ht="17.25" customHeight="1" thickBot="1">
      <c r="A49" s="181"/>
      <c r="B49" s="179"/>
      <c r="C49" s="179"/>
      <c r="D49" s="182"/>
      <c r="E49" s="221"/>
      <c r="F49" s="223" t="s">
        <v>353</v>
      </c>
      <c r="G49" s="224">
        <v>270</v>
      </c>
      <c r="H49" s="209">
        <f>IF(E49=$A$4,G49,"")</f>
      </c>
    </row>
    <row r="50" spans="1:8" ht="17.25" customHeight="1" thickBot="1">
      <c r="A50" s="181"/>
      <c r="B50" s="179"/>
      <c r="C50" s="179"/>
      <c r="D50" s="182"/>
      <c r="E50" s="384" t="s">
        <v>354</v>
      </c>
      <c r="F50" s="385"/>
      <c r="G50" s="203">
        <f>SUM(G46:G49)</f>
        <v>1230</v>
      </c>
      <c r="H50" s="204">
        <f>SUM(H46:H49)</f>
        <v>0</v>
      </c>
    </row>
    <row r="51" spans="1:8" ht="17.25" customHeight="1">
      <c r="A51" s="181"/>
      <c r="B51" s="179"/>
      <c r="C51" s="179"/>
      <c r="D51" s="182"/>
      <c r="E51" s="393" t="s">
        <v>355</v>
      </c>
      <c r="F51" s="394"/>
      <c r="G51" s="396">
        <f>C20+C32+C45+G19+G30+G45+G50</f>
        <v>29510</v>
      </c>
      <c r="H51" s="379">
        <f>D20+D32+D45+H19+H30+H45+H50</f>
        <v>0</v>
      </c>
    </row>
    <row r="52" spans="1:8" ht="18.75" customHeight="1" thickBot="1">
      <c r="A52" s="181"/>
      <c r="B52" s="179"/>
      <c r="C52" s="181"/>
      <c r="D52" s="182"/>
      <c r="E52" s="395"/>
      <c r="F52" s="385"/>
      <c r="G52" s="397"/>
      <c r="H52" s="380"/>
    </row>
    <row r="53" spans="1:6" ht="17.25" customHeight="1">
      <c r="A53" s="181"/>
      <c r="B53" s="179"/>
      <c r="C53" s="179"/>
      <c r="D53" s="174"/>
      <c r="E53" s="219"/>
      <c r="F53" s="80"/>
    </row>
    <row r="54" spans="1:6" ht="6.75" customHeight="1">
      <c r="A54" s="181"/>
      <c r="B54" s="179"/>
      <c r="C54" s="179"/>
      <c r="D54" s="174"/>
      <c r="E54" s="219"/>
      <c r="F54" s="80"/>
    </row>
    <row r="55" spans="1:6" ht="17.25">
      <c r="A55" s="181"/>
      <c r="B55" s="181"/>
      <c r="C55" s="181"/>
      <c r="D55" s="174"/>
      <c r="E55" s="175"/>
      <c r="F55" s="80"/>
    </row>
    <row r="56" spans="1:8" ht="17.25">
      <c r="A56" s="181"/>
      <c r="B56" s="181"/>
      <c r="C56" s="181"/>
      <c r="D56" s="181"/>
      <c r="E56" s="381"/>
      <c r="F56" s="381"/>
      <c r="G56" s="175"/>
      <c r="H56" s="176"/>
    </row>
    <row r="57" spans="5:8" ht="24" customHeight="1">
      <c r="E57" s="85"/>
      <c r="F57" s="85"/>
      <c r="G57" s="85"/>
      <c r="H57" s="85"/>
    </row>
  </sheetData>
  <sheetProtection/>
  <mergeCells count="18">
    <mergeCell ref="I20:J20"/>
    <mergeCell ref="E30:F30"/>
    <mergeCell ref="E19:F19"/>
    <mergeCell ref="E1:F1"/>
    <mergeCell ref="B2:F2"/>
    <mergeCell ref="B4:D5"/>
    <mergeCell ref="E6:F6"/>
    <mergeCell ref="C1:D1"/>
    <mergeCell ref="H51:H52"/>
    <mergeCell ref="E56:F56"/>
    <mergeCell ref="E45:F45"/>
    <mergeCell ref="E50:F50"/>
    <mergeCell ref="A20:B20"/>
    <mergeCell ref="A7:H8"/>
    <mergeCell ref="A32:B32"/>
    <mergeCell ref="A45:B45"/>
    <mergeCell ref="E51:F52"/>
    <mergeCell ref="G51:G52"/>
  </mergeCells>
  <printOptions/>
  <pageMargins left="0.984251968503937" right="0.7874015748031497" top="0.31496062992125984" bottom="0.11811023622047245" header="0.3937007874015748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3" max="3" width="9.75390625" style="0" bestFit="1" customWidth="1"/>
    <col min="4" max="4" width="9.125" style="0" bestFit="1" customWidth="1"/>
    <col min="7" max="7" width="12.25390625" style="0" customWidth="1"/>
    <col min="8" max="8" width="9.875" style="0" customWidth="1"/>
  </cols>
  <sheetData>
    <row r="1" spans="1:8" ht="23.25" customHeight="1">
      <c r="A1" s="89"/>
      <c r="B1" s="89"/>
      <c r="C1" s="318" t="s">
        <v>429</v>
      </c>
      <c r="D1" s="318"/>
      <c r="E1" s="307">
        <f>'2020・10～配布依頼書'!B8</f>
        <v>0</v>
      </c>
      <c r="F1" s="307"/>
      <c r="G1" s="89" t="s">
        <v>314</v>
      </c>
      <c r="H1" s="89"/>
    </row>
    <row r="2" spans="1:8" ht="21" customHeight="1" thickBot="1">
      <c r="A2" s="89" t="s">
        <v>166</v>
      </c>
      <c r="B2" s="303">
        <f>'2020・10～配布依頼書'!A8</f>
        <v>0</v>
      </c>
      <c r="C2" s="303"/>
      <c r="D2" s="303"/>
      <c r="E2" s="303"/>
      <c r="F2" s="303"/>
      <c r="G2" s="89"/>
      <c r="H2" s="89"/>
    </row>
    <row r="3" spans="1:8" ht="8.25" customHeight="1">
      <c r="A3" s="89"/>
      <c r="B3" s="89"/>
      <c r="C3" s="89"/>
      <c r="D3" s="89"/>
      <c r="E3" s="89"/>
      <c r="F3" s="89"/>
      <c r="G3" s="89"/>
      <c r="H3" s="89"/>
    </row>
    <row r="4" spans="1:8" ht="18" customHeight="1" thickBot="1">
      <c r="A4" s="103" t="s">
        <v>165</v>
      </c>
      <c r="B4" s="301" t="s">
        <v>432</v>
      </c>
      <c r="C4" s="301"/>
      <c r="D4" s="301"/>
      <c r="E4" s="89"/>
      <c r="F4" s="89" t="s">
        <v>167</v>
      </c>
      <c r="G4" s="104">
        <f>'2020・10～配布依頼書'!D8</f>
        <v>0</v>
      </c>
      <c r="H4" s="89"/>
    </row>
    <row r="5" spans="1:8" ht="18" thickBot="1">
      <c r="A5" s="105"/>
      <c r="B5" s="302"/>
      <c r="C5" s="302"/>
      <c r="D5" s="302"/>
      <c r="E5" s="304" t="s">
        <v>304</v>
      </c>
      <c r="F5" s="304"/>
      <c r="G5" s="106">
        <f>'海南・岩出'!H45</f>
        <v>0</v>
      </c>
      <c r="H5" s="89"/>
    </row>
    <row r="6" spans="1:8" ht="12" customHeight="1" thickBot="1">
      <c r="A6" s="89"/>
      <c r="B6" s="89"/>
      <c r="C6" s="89"/>
      <c r="D6" s="89"/>
      <c r="E6" s="89"/>
      <c r="F6" s="89"/>
      <c r="G6" s="89"/>
      <c r="H6" s="89"/>
    </row>
    <row r="7" spans="1:8" ht="13.5">
      <c r="A7" s="402" t="s">
        <v>84</v>
      </c>
      <c r="B7" s="403"/>
      <c r="C7" s="403"/>
      <c r="D7" s="404"/>
      <c r="E7" s="403" t="s">
        <v>54</v>
      </c>
      <c r="F7" s="403"/>
      <c r="G7" s="403"/>
      <c r="H7" s="404"/>
    </row>
    <row r="8" spans="1:8" ht="12" customHeight="1" thickBot="1">
      <c r="A8" s="405"/>
      <c r="B8" s="406"/>
      <c r="C8" s="406"/>
      <c r="D8" s="407"/>
      <c r="E8" s="406"/>
      <c r="F8" s="406"/>
      <c r="G8" s="406"/>
      <c r="H8" s="407"/>
    </row>
    <row r="9" spans="1:8" ht="19.5" customHeight="1">
      <c r="A9" s="247"/>
      <c r="B9" s="248" t="s">
        <v>302</v>
      </c>
      <c r="C9" s="66">
        <v>440</v>
      </c>
      <c r="D9" s="67">
        <f aca="true" t="shared" si="0" ref="D9:D17">IF(A9=$A$4,C9,"")</f>
      </c>
      <c r="E9" s="103"/>
      <c r="F9" s="143" t="s">
        <v>64</v>
      </c>
      <c r="G9" s="66">
        <v>350</v>
      </c>
      <c r="H9" s="69">
        <f aca="true" t="shared" si="1" ref="H9:H16">IF(E9=$A$4,G9,"")</f>
      </c>
    </row>
    <row r="10" spans="1:8" ht="19.5" customHeight="1">
      <c r="A10" s="247"/>
      <c r="B10" s="249" t="s">
        <v>91</v>
      </c>
      <c r="C10" s="68">
        <v>340</v>
      </c>
      <c r="D10" s="69">
        <f t="shared" si="0"/>
      </c>
      <c r="E10" s="103"/>
      <c r="F10" s="144" t="s">
        <v>65</v>
      </c>
      <c r="G10" s="70">
        <v>410</v>
      </c>
      <c r="H10" s="75">
        <f t="shared" si="1"/>
      </c>
    </row>
    <row r="11" spans="1:8" ht="19.5" customHeight="1">
      <c r="A11" s="247"/>
      <c r="B11" s="250" t="s">
        <v>94</v>
      </c>
      <c r="C11" s="70">
        <v>270</v>
      </c>
      <c r="D11" s="69">
        <f t="shared" si="0"/>
      </c>
      <c r="E11" s="103"/>
      <c r="F11" s="143" t="s">
        <v>66</v>
      </c>
      <c r="G11" s="66">
        <v>440</v>
      </c>
      <c r="H11" s="75">
        <f t="shared" si="1"/>
      </c>
    </row>
    <row r="12" spans="1:8" ht="19.5" customHeight="1">
      <c r="A12" s="247"/>
      <c r="B12" s="250" t="s">
        <v>96</v>
      </c>
      <c r="C12" s="70">
        <v>300</v>
      </c>
      <c r="D12" s="69">
        <f t="shared" si="0"/>
      </c>
      <c r="E12" s="103"/>
      <c r="F12" s="144" t="s">
        <v>67</v>
      </c>
      <c r="G12" s="71">
        <v>300</v>
      </c>
      <c r="H12" s="75">
        <f t="shared" si="1"/>
      </c>
    </row>
    <row r="13" spans="1:8" ht="19.5" customHeight="1">
      <c r="A13" s="247"/>
      <c r="B13" s="250" t="s">
        <v>98</v>
      </c>
      <c r="C13" s="70">
        <v>330</v>
      </c>
      <c r="D13" s="69">
        <f t="shared" si="0"/>
      </c>
      <c r="E13" s="103"/>
      <c r="F13" s="144" t="s">
        <v>69</v>
      </c>
      <c r="G13" s="71">
        <v>300</v>
      </c>
      <c r="H13" s="75">
        <f t="shared" si="1"/>
      </c>
    </row>
    <row r="14" spans="1:8" ht="19.5" customHeight="1">
      <c r="A14" s="247"/>
      <c r="B14" s="250" t="s">
        <v>100</v>
      </c>
      <c r="C14" s="71">
        <v>360</v>
      </c>
      <c r="D14" s="69">
        <f t="shared" si="0"/>
      </c>
      <c r="E14" s="103"/>
      <c r="F14" s="144" t="s">
        <v>71</v>
      </c>
      <c r="G14" s="70">
        <v>320</v>
      </c>
      <c r="H14" s="75">
        <f t="shared" si="1"/>
      </c>
    </row>
    <row r="15" spans="1:8" ht="19.5" customHeight="1">
      <c r="A15" s="247"/>
      <c r="B15" s="250" t="s">
        <v>101</v>
      </c>
      <c r="C15" s="70">
        <v>190</v>
      </c>
      <c r="D15" s="69">
        <f t="shared" si="0"/>
      </c>
      <c r="E15" s="103"/>
      <c r="F15" s="143" t="s">
        <v>73</v>
      </c>
      <c r="G15" s="66">
        <v>750</v>
      </c>
      <c r="H15" s="75">
        <f t="shared" si="1"/>
      </c>
    </row>
    <row r="16" spans="1:8" ht="19.5" customHeight="1">
      <c r="A16" s="247"/>
      <c r="B16" s="251" t="s">
        <v>103</v>
      </c>
      <c r="C16" s="72">
        <v>250</v>
      </c>
      <c r="D16" s="69">
        <f t="shared" si="0"/>
      </c>
      <c r="E16" s="103"/>
      <c r="F16" s="145" t="s">
        <v>75</v>
      </c>
      <c r="G16" s="68">
        <v>540</v>
      </c>
      <c r="H16" s="75">
        <f t="shared" si="1"/>
      </c>
    </row>
    <row r="17" spans="1:8" ht="19.5" customHeight="1" thickBot="1">
      <c r="A17" s="247"/>
      <c r="B17" s="252" t="s">
        <v>104</v>
      </c>
      <c r="C17" s="72">
        <v>290</v>
      </c>
      <c r="D17" s="73">
        <f t="shared" si="0"/>
      </c>
      <c r="E17" s="103"/>
      <c r="F17" s="145" t="s">
        <v>348</v>
      </c>
      <c r="G17" s="68">
        <v>400</v>
      </c>
      <c r="H17" s="75">
        <f>IF(E17=$A$4,G17,"")</f>
      </c>
    </row>
    <row r="18" spans="1:8" ht="19.5" customHeight="1" thickBot="1">
      <c r="A18" s="400" t="s">
        <v>303</v>
      </c>
      <c r="B18" s="401"/>
      <c r="C18" s="74">
        <f>SUM(C9:C17)</f>
        <v>2770</v>
      </c>
      <c r="D18" s="135">
        <f>SUM(D9:D17)</f>
        <v>0</v>
      </c>
      <c r="E18" s="103"/>
      <c r="F18" s="183" t="s">
        <v>347</v>
      </c>
      <c r="G18" s="70">
        <v>390</v>
      </c>
      <c r="H18" s="75">
        <f>IF(E18=$A$4,G18,"")</f>
      </c>
    </row>
    <row r="19" spans="1:8" ht="19.5" customHeight="1" thickBot="1">
      <c r="A19" s="408" t="s">
        <v>105</v>
      </c>
      <c r="B19" s="409"/>
      <c r="C19" s="412">
        <f>C18</f>
        <v>2770</v>
      </c>
      <c r="D19" s="414">
        <f>D18</f>
        <v>0</v>
      </c>
      <c r="E19" s="400" t="s">
        <v>78</v>
      </c>
      <c r="F19" s="401"/>
      <c r="G19" s="74">
        <f>SUM(G9:G18)</f>
        <v>4200</v>
      </c>
      <c r="H19" s="77">
        <f>SUM(H9:H18)</f>
        <v>0</v>
      </c>
    </row>
    <row r="20" spans="1:8" ht="19.5" customHeight="1" thickBot="1">
      <c r="A20" s="410"/>
      <c r="B20" s="411"/>
      <c r="C20" s="413"/>
      <c r="D20" s="415"/>
      <c r="E20" s="103"/>
      <c r="F20" s="146" t="s">
        <v>80</v>
      </c>
      <c r="G20" s="78">
        <v>540</v>
      </c>
      <c r="H20" s="69">
        <f aca="true" t="shared" si="2" ref="H20:H26">IF(E20=$A$4,G20,"")</f>
      </c>
    </row>
    <row r="21" spans="1:8" ht="19.5" customHeight="1">
      <c r="A21" s="403" t="s">
        <v>54</v>
      </c>
      <c r="B21" s="403"/>
      <c r="C21" s="403"/>
      <c r="D21" s="404"/>
      <c r="E21" s="103"/>
      <c r="F21" s="144" t="s">
        <v>82</v>
      </c>
      <c r="G21" s="70">
        <v>380</v>
      </c>
      <c r="H21" s="75">
        <f t="shared" si="2"/>
      </c>
    </row>
    <row r="22" spans="1:8" ht="19.5" customHeight="1" thickBot="1">
      <c r="A22" s="406"/>
      <c r="B22" s="406"/>
      <c r="C22" s="406"/>
      <c r="D22" s="407"/>
      <c r="E22" s="103"/>
      <c r="F22" s="144" t="s">
        <v>85</v>
      </c>
      <c r="G22" s="70">
        <v>260</v>
      </c>
      <c r="H22" s="75">
        <f t="shared" si="2"/>
      </c>
    </row>
    <row r="23" spans="1:8" ht="19.5" customHeight="1">
      <c r="A23" s="103"/>
      <c r="B23" s="242" t="s">
        <v>55</v>
      </c>
      <c r="C23" s="237">
        <v>200</v>
      </c>
      <c r="D23" s="67">
        <f aca="true" t="shared" si="3" ref="D23:D31">IF(A23=$A$4,C23,"")</f>
      </c>
      <c r="E23" s="103"/>
      <c r="F23" s="144" t="s">
        <v>87</v>
      </c>
      <c r="G23" s="70">
        <v>670</v>
      </c>
      <c r="H23" s="75">
        <f t="shared" si="2"/>
      </c>
    </row>
    <row r="24" spans="1:8" ht="19.5" customHeight="1">
      <c r="A24" s="103"/>
      <c r="B24" s="144" t="s">
        <v>56</v>
      </c>
      <c r="C24" s="70">
        <v>450</v>
      </c>
      <c r="D24" s="75">
        <f t="shared" si="3"/>
      </c>
      <c r="E24" s="103"/>
      <c r="F24" s="144" t="s">
        <v>89</v>
      </c>
      <c r="G24" s="70">
        <v>270</v>
      </c>
      <c r="H24" s="75">
        <f t="shared" si="2"/>
      </c>
    </row>
    <row r="25" spans="1:8" ht="19.5" customHeight="1">
      <c r="A25" s="103"/>
      <c r="B25" s="144" t="s">
        <v>57</v>
      </c>
      <c r="C25" s="70">
        <v>570</v>
      </c>
      <c r="D25" s="75">
        <f t="shared" si="3"/>
      </c>
      <c r="E25" s="103"/>
      <c r="F25" s="145" t="s">
        <v>92</v>
      </c>
      <c r="G25" s="68">
        <v>410</v>
      </c>
      <c r="H25" s="75">
        <f t="shared" si="2"/>
      </c>
    </row>
    <row r="26" spans="1:8" ht="19.5" customHeight="1">
      <c r="A26" s="103"/>
      <c r="B26" s="144" t="s">
        <v>58</v>
      </c>
      <c r="C26" s="70">
        <v>490</v>
      </c>
      <c r="D26" s="75">
        <f t="shared" si="3"/>
      </c>
      <c r="E26" s="103"/>
      <c r="F26" s="144" t="s">
        <v>95</v>
      </c>
      <c r="G26" s="70">
        <v>570</v>
      </c>
      <c r="H26" s="75">
        <f t="shared" si="2"/>
      </c>
    </row>
    <row r="27" spans="1:8" ht="19.5" customHeight="1">
      <c r="A27" s="103"/>
      <c r="B27" s="144" t="s">
        <v>59</v>
      </c>
      <c r="C27" s="70">
        <v>320</v>
      </c>
      <c r="D27" s="75">
        <f t="shared" si="3"/>
      </c>
      <c r="E27" s="103"/>
      <c r="F27" s="143" t="s">
        <v>325</v>
      </c>
      <c r="G27" s="66">
        <v>470</v>
      </c>
      <c r="H27" s="69">
        <f>IF(E27=$A$4,G27,"")</f>
      </c>
    </row>
    <row r="28" spans="1:8" ht="19.5" customHeight="1">
      <c r="A28" s="103"/>
      <c r="B28" s="144" t="s">
        <v>60</v>
      </c>
      <c r="C28" s="70">
        <v>710</v>
      </c>
      <c r="D28" s="75">
        <f t="shared" si="3"/>
      </c>
      <c r="E28" s="103"/>
      <c r="F28" s="144" t="s">
        <v>326</v>
      </c>
      <c r="G28" s="70">
        <v>460</v>
      </c>
      <c r="H28" s="75">
        <f>IF(E28=$A$4,G28,"")</f>
      </c>
    </row>
    <row r="29" spans="1:8" ht="19.5" customHeight="1">
      <c r="A29" s="103"/>
      <c r="B29" s="145" t="s">
        <v>61</v>
      </c>
      <c r="C29" s="68">
        <v>160</v>
      </c>
      <c r="D29" s="75">
        <f t="shared" si="3"/>
      </c>
      <c r="E29" s="103"/>
      <c r="F29" s="147" t="s">
        <v>327</v>
      </c>
      <c r="G29" s="70">
        <v>520</v>
      </c>
      <c r="H29" s="75">
        <f>IF(E29=$A$4,G29,"")</f>
      </c>
    </row>
    <row r="30" spans="1:8" ht="19.5" customHeight="1" thickBot="1">
      <c r="A30" s="103"/>
      <c r="B30" s="144" t="s">
        <v>62</v>
      </c>
      <c r="C30" s="70">
        <v>450</v>
      </c>
      <c r="D30" s="75">
        <f t="shared" si="3"/>
      </c>
      <c r="E30" s="103"/>
      <c r="F30" s="147" t="s">
        <v>338</v>
      </c>
      <c r="G30" s="70">
        <v>380</v>
      </c>
      <c r="H30" s="75">
        <f>IF(E30=$A$4,G30,"")</f>
      </c>
    </row>
    <row r="31" spans="1:8" ht="19.5" customHeight="1" thickBot="1">
      <c r="A31" s="103"/>
      <c r="B31" s="238" t="s">
        <v>406</v>
      </c>
      <c r="C31" s="66">
        <v>370</v>
      </c>
      <c r="D31" s="73">
        <f t="shared" si="3"/>
      </c>
      <c r="E31" s="400" t="s">
        <v>97</v>
      </c>
      <c r="F31" s="401"/>
      <c r="G31" s="79">
        <f>SUM(G20:G30)</f>
        <v>4930</v>
      </c>
      <c r="H31" s="136">
        <f>SUM(H20:H30)</f>
        <v>0</v>
      </c>
    </row>
    <row r="32" spans="1:8" ht="19.5" customHeight="1" thickBot="1">
      <c r="A32" s="400" t="s">
        <v>63</v>
      </c>
      <c r="B32" s="401"/>
      <c r="C32" s="74">
        <f>SUM(C23:C31)</f>
        <v>3720</v>
      </c>
      <c r="D32" s="77">
        <f>SUM(D23:D31)</f>
        <v>0</v>
      </c>
      <c r="E32" s="103"/>
      <c r="F32" s="146" t="s">
        <v>328</v>
      </c>
      <c r="G32" s="78">
        <v>610</v>
      </c>
      <c r="H32" s="69">
        <f aca="true" t="shared" si="4" ref="H32:H38">IF(E32=$A$4,G32,"")</f>
      </c>
    </row>
    <row r="33" spans="1:8" ht="19.5" customHeight="1">
      <c r="A33" s="172"/>
      <c r="E33" s="103"/>
      <c r="F33" s="144" t="s">
        <v>329</v>
      </c>
      <c r="G33" s="70">
        <v>340</v>
      </c>
      <c r="H33" s="75">
        <f t="shared" si="4"/>
      </c>
    </row>
    <row r="34" spans="5:8" ht="19.5" customHeight="1">
      <c r="E34" s="103"/>
      <c r="F34" s="144" t="s">
        <v>330</v>
      </c>
      <c r="G34" s="70">
        <v>470</v>
      </c>
      <c r="H34" s="75">
        <f t="shared" si="4"/>
      </c>
    </row>
    <row r="35" spans="5:8" ht="19.5" customHeight="1">
      <c r="E35" s="103"/>
      <c r="F35" s="144" t="s">
        <v>331</v>
      </c>
      <c r="G35" s="70">
        <v>380</v>
      </c>
      <c r="H35" s="75">
        <f t="shared" si="4"/>
      </c>
    </row>
    <row r="36" spans="4:8" ht="19.5" customHeight="1">
      <c r="D36" s="142"/>
      <c r="E36" s="103"/>
      <c r="F36" s="144" t="s">
        <v>332</v>
      </c>
      <c r="G36" s="70">
        <v>290</v>
      </c>
      <c r="H36" s="75">
        <f t="shared" si="4"/>
      </c>
    </row>
    <row r="37" spans="4:8" ht="19.5" customHeight="1">
      <c r="D37" s="142"/>
      <c r="E37" s="103"/>
      <c r="F37" s="145" t="s">
        <v>333</v>
      </c>
      <c r="G37" s="68">
        <v>540</v>
      </c>
      <c r="H37" s="75">
        <f t="shared" si="4"/>
      </c>
    </row>
    <row r="38" spans="5:8" ht="19.5" customHeight="1">
      <c r="E38" s="103"/>
      <c r="F38" s="144" t="s">
        <v>334</v>
      </c>
      <c r="G38" s="70">
        <v>500</v>
      </c>
      <c r="H38" s="75">
        <f t="shared" si="4"/>
      </c>
    </row>
    <row r="39" spans="5:8" ht="19.5" customHeight="1">
      <c r="E39" s="246"/>
      <c r="F39" s="143" t="s">
        <v>335</v>
      </c>
      <c r="G39" s="66">
        <v>380</v>
      </c>
      <c r="H39" s="73">
        <f>IF(E39=$A$4,G39,"")</f>
      </c>
    </row>
    <row r="40" spans="5:8" ht="19.5" customHeight="1">
      <c r="E40" s="103"/>
      <c r="F40" s="144" t="s">
        <v>424</v>
      </c>
      <c r="G40" s="70">
        <v>460</v>
      </c>
      <c r="H40" s="75">
        <f>IF(E40=$A$4,G40,"")</f>
      </c>
    </row>
    <row r="41" spans="5:8" ht="18" thickBot="1">
      <c r="E41" s="103"/>
      <c r="F41" s="143" t="s">
        <v>425</v>
      </c>
      <c r="G41" s="158">
        <v>320</v>
      </c>
      <c r="H41" s="76">
        <f>IF(E41=$A$4,G41,"")</f>
      </c>
    </row>
    <row r="42" spans="5:8" ht="19.5" thickBot="1">
      <c r="E42" s="400" t="s">
        <v>336</v>
      </c>
      <c r="F42" s="401"/>
      <c r="G42" s="79">
        <f>SUM(G32:G41)</f>
        <v>4290</v>
      </c>
      <c r="H42" s="136">
        <f>SUM(H32:H41)</f>
        <v>0</v>
      </c>
    </row>
    <row r="43" spans="5:8" ht="13.5">
      <c r="E43" s="420" t="s">
        <v>99</v>
      </c>
      <c r="F43" s="409"/>
      <c r="G43" s="412">
        <f>C32+G19+G31+G42</f>
        <v>17140</v>
      </c>
      <c r="H43" s="414">
        <f>D32+H19+H31+H42</f>
        <v>0</v>
      </c>
    </row>
    <row r="44" spans="5:8" ht="14.25" thickBot="1">
      <c r="E44" s="410"/>
      <c r="F44" s="411"/>
      <c r="G44" s="413"/>
      <c r="H44" s="421"/>
    </row>
    <row r="45" spans="5:8" ht="13.5">
      <c r="E45" s="416" t="s">
        <v>102</v>
      </c>
      <c r="F45" s="417"/>
      <c r="G45" s="422">
        <f>'河西'!G41+'河北'!G33+'中央'!G39+'南部'!G41+'東部'!G51+'海南・岩出'!C19+'海南・岩出'!G43</f>
        <v>150160</v>
      </c>
      <c r="H45" s="424">
        <f>'河西'!H41+'河北'!H33+'中央'!H39+'南部'!H41+'東部'!H51+'海南・岩出'!D19+'海南・岩出'!H43</f>
        <v>0</v>
      </c>
    </row>
    <row r="46" spans="5:8" ht="14.25" thickBot="1">
      <c r="E46" s="418"/>
      <c r="F46" s="419"/>
      <c r="G46" s="423"/>
      <c r="H46" s="421"/>
    </row>
  </sheetData>
  <sheetProtection/>
  <mergeCells count="22">
    <mergeCell ref="E45:F46"/>
    <mergeCell ref="E43:F44"/>
    <mergeCell ref="H43:H44"/>
    <mergeCell ref="G45:G46"/>
    <mergeCell ref="H45:H46"/>
    <mergeCell ref="E31:F31"/>
    <mergeCell ref="G43:G44"/>
    <mergeCell ref="E42:F42"/>
    <mergeCell ref="E5:F5"/>
    <mergeCell ref="E1:F1"/>
    <mergeCell ref="B2:F2"/>
    <mergeCell ref="B4:D5"/>
    <mergeCell ref="A18:B18"/>
    <mergeCell ref="E7:H8"/>
    <mergeCell ref="C1:D1"/>
    <mergeCell ref="A32:B32"/>
    <mergeCell ref="E19:F19"/>
    <mergeCell ref="A7:D8"/>
    <mergeCell ref="A19:B20"/>
    <mergeCell ref="C19:C20"/>
    <mergeCell ref="D19:D20"/>
    <mergeCell ref="A21:D22"/>
  </mergeCells>
  <printOptions/>
  <pageMargins left="0.984251968503937" right="0.7874015748031497" top="0.4724409448818898" bottom="0.2362204724409449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サンケイリビング新聞社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サンケイリビング新聞社</dc:creator>
  <cp:keywords/>
  <dc:description/>
  <cp:lastModifiedBy>Living</cp:lastModifiedBy>
  <cp:lastPrinted>2020-11-24T05:30:36Z</cp:lastPrinted>
  <dcterms:created xsi:type="dcterms:W3CDTF">2012-07-12T03:56:50Z</dcterms:created>
  <dcterms:modified xsi:type="dcterms:W3CDTF">2020-11-24T08:32:24Z</dcterms:modified>
  <cp:category/>
  <cp:version/>
  <cp:contentType/>
  <cp:contentStatus/>
</cp:coreProperties>
</file>