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140" tabRatio="665" activeTab="0"/>
  </bookViews>
  <sheets>
    <sheet name="2023.10～折込依頼書" sheetId="1" r:id="rId1"/>
    <sheet name="河西" sheetId="2" r:id="rId2"/>
    <sheet name="河北" sheetId="3" r:id="rId3"/>
    <sheet name="中央" sheetId="4" r:id="rId4"/>
    <sheet name="南部" sheetId="5" r:id="rId5"/>
    <sheet name="東部" sheetId="6" r:id="rId6"/>
    <sheet name="海南・岩出" sheetId="7" r:id="rId7"/>
    <sheet name="分割エリア早見表" sheetId="8" r:id="rId8"/>
  </sheets>
  <definedNames>
    <definedName name="_xlnm.Print_Area" localSheetId="0">'2023.10～折込依頼書'!$A$1:$F$16</definedName>
    <definedName name="_xlnm.Print_Area" localSheetId="1">'河西'!$D$1:$M$45</definedName>
    <definedName name="_xlnm.Print_Area" localSheetId="2">'河北'!$D$1:$M$41</definedName>
    <definedName name="_xlnm.Print_Area" localSheetId="6">'海南・岩出'!$D$1:$M$43</definedName>
    <definedName name="_xlnm.Print_Area" localSheetId="3">'中央'!$D$1:$M$48</definedName>
    <definedName name="_xlnm.Print_Area" localSheetId="5">'東部'!$D$1:$M$53</definedName>
    <definedName name="_xlnm.Print_Area" localSheetId="4">'南部'!$D$1:$M$43</definedName>
  </definedNames>
  <calcPr fullCalcOnLoad="1"/>
</workbook>
</file>

<file path=xl/comments1.xml><?xml version="1.0" encoding="utf-8"?>
<comments xmlns="http://schemas.openxmlformats.org/spreadsheetml/2006/main">
  <authors>
    <author>サンケイリビング新聞社</author>
  </authors>
  <commentList>
    <comment ref="E3" authorId="0">
      <text>
        <r>
          <rPr>
            <b/>
            <sz val="9"/>
            <rFont val="ＭＳ Ｐゴシック"/>
            <family val="3"/>
          </rPr>
          <t xml:space="preserve">氏名は必ず入力してください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広告主名（会社名）を入力して下さい。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日付を入力して下さい・
例）2/14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 xml:space="preserve">サイズを入力して下さい。また、特殊配布の場合も入力下さい。例・B4飛出し
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チラシに掲載されている屋号や店名などを入力
してください。
</t>
        </r>
      </text>
    </comment>
    <comment ref="A1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ﾁﾗｼの内容を入力して下さい。</t>
        </r>
      </text>
    </comment>
    <comment ref="B1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日付を入力して下さい。
例）2/10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時間を入力して下さい。
例）10時又は午前中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サイズの単価を入力して下さい。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<sst xmlns="http://schemas.openxmlformats.org/spreadsheetml/2006/main" count="524" uniqueCount="475">
  <si>
    <t>＜　河　　西　＞</t>
  </si>
  <si>
    <t>１　計</t>
  </si>
  <si>
    <t xml:space="preserve"> 河西　計</t>
  </si>
  <si>
    <t>＜　河　　北　＞</t>
  </si>
  <si>
    <t>11-1</t>
  </si>
  <si>
    <t>11-2</t>
  </si>
  <si>
    <t>11-3</t>
  </si>
  <si>
    <t>11-4</t>
  </si>
  <si>
    <t>11-5</t>
  </si>
  <si>
    <t>11-6</t>
  </si>
  <si>
    <t>11-7</t>
  </si>
  <si>
    <t>11-8</t>
  </si>
  <si>
    <t>17-2</t>
  </si>
  <si>
    <t>11-9</t>
  </si>
  <si>
    <t>17-3</t>
  </si>
  <si>
    <t>１１　計</t>
  </si>
  <si>
    <t>17-4</t>
  </si>
  <si>
    <t>12-1</t>
  </si>
  <si>
    <t>17-5</t>
  </si>
  <si>
    <t>12-2</t>
  </si>
  <si>
    <t>17-6</t>
  </si>
  <si>
    <t>12-3</t>
  </si>
  <si>
    <t>12-4</t>
  </si>
  <si>
    <t>河北　計</t>
  </si>
  <si>
    <t>＜　中　　央　＞</t>
  </si>
  <si>
    <t>27-2</t>
  </si>
  <si>
    <t>27-3</t>
  </si>
  <si>
    <t>27-4</t>
  </si>
  <si>
    <t>27-5</t>
  </si>
  <si>
    <t>27-6</t>
  </si>
  <si>
    <t>28-2</t>
  </si>
  <si>
    <t>28-3</t>
  </si>
  <si>
    <t>28-4</t>
  </si>
  <si>
    <t>28-5</t>
  </si>
  <si>
    <t>29-3</t>
  </si>
  <si>
    <t>29-4</t>
  </si>
  <si>
    <t>29-5</t>
  </si>
  <si>
    <t>29-6</t>
  </si>
  <si>
    <t>29-7</t>
  </si>
  <si>
    <t>29-8</t>
  </si>
  <si>
    <t>２９　計</t>
  </si>
  <si>
    <t>中央　計</t>
  </si>
  <si>
    <t>＜　南　　部　＞</t>
  </si>
  <si>
    <t>26-2</t>
  </si>
  <si>
    <t>南部　計</t>
  </si>
  <si>
    <t>26-3</t>
  </si>
  <si>
    <t>33-3</t>
  </si>
  <si>
    <t>26-4</t>
  </si>
  <si>
    <t>33-4</t>
  </si>
  <si>
    <t>26-5</t>
  </si>
  <si>
    <t>３３　計</t>
  </si>
  <si>
    <t>26-6</t>
  </si>
  <si>
    <t>２６　計</t>
  </si>
  <si>
    <t>＜　東　　部　＞</t>
  </si>
  <si>
    <t>＜　岩　　出　＞</t>
  </si>
  <si>
    <t>61-1</t>
  </si>
  <si>
    <t>61-2</t>
  </si>
  <si>
    <t>61-3</t>
  </si>
  <si>
    <t>61-4</t>
  </si>
  <si>
    <t>61-5</t>
  </si>
  <si>
    <t>61-6</t>
  </si>
  <si>
    <t>61-7</t>
  </si>
  <si>
    <t>61-8</t>
  </si>
  <si>
    <t>６１　計</t>
  </si>
  <si>
    <t>62-1</t>
  </si>
  <si>
    <t>62-2</t>
  </si>
  <si>
    <t>62-3</t>
  </si>
  <si>
    <t>62-4</t>
  </si>
  <si>
    <t>42-3</t>
  </si>
  <si>
    <t>62-5</t>
  </si>
  <si>
    <t>42-4</t>
  </si>
  <si>
    <t>62-6</t>
  </si>
  <si>
    <t>42-5</t>
  </si>
  <si>
    <t>62-7</t>
  </si>
  <si>
    <t>42-6</t>
  </si>
  <si>
    <t>62-8</t>
  </si>
  <si>
    <t>42-7</t>
  </si>
  <si>
    <t>42-8</t>
  </si>
  <si>
    <t>６２　計</t>
  </si>
  <si>
    <t>43-3</t>
  </si>
  <si>
    <t>63-1</t>
  </si>
  <si>
    <t>43-4</t>
  </si>
  <si>
    <t>63-2</t>
  </si>
  <si>
    <t>43-5</t>
  </si>
  <si>
    <t>＜　海　　南　＞</t>
  </si>
  <si>
    <t>63-3</t>
  </si>
  <si>
    <t>43-6</t>
  </si>
  <si>
    <t>63-4</t>
  </si>
  <si>
    <t>43-7</t>
  </si>
  <si>
    <t>63-5</t>
  </si>
  <si>
    <t>43-8</t>
  </si>
  <si>
    <t>51-2</t>
  </si>
  <si>
    <t>63-6</t>
  </si>
  <si>
    <t>43-9</t>
  </si>
  <si>
    <t>51-3</t>
  </si>
  <si>
    <t>63-7</t>
  </si>
  <si>
    <t>51-4</t>
  </si>
  <si>
    <t>６３　計</t>
  </si>
  <si>
    <t>51-5</t>
  </si>
  <si>
    <t>岩出　計</t>
  </si>
  <si>
    <t>51-6</t>
  </si>
  <si>
    <t>51-7</t>
  </si>
  <si>
    <t>配布総部数</t>
  </si>
  <si>
    <t>51-8</t>
  </si>
  <si>
    <t>51-9</t>
  </si>
  <si>
    <t>海南　計</t>
  </si>
  <si>
    <t>1-1</t>
  </si>
  <si>
    <t>1-2</t>
  </si>
  <si>
    <t>1-3</t>
  </si>
  <si>
    <t>1-4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</si>
  <si>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</si>
  <si>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</si>
  <si>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</si>
  <si>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</si>
  <si>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</si>
  <si>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</si>
  <si>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</si>
  <si>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</si>
  <si>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</si>
  <si>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２　計</t>
  </si>
  <si>
    <t>3-1</t>
  </si>
  <si>
    <t>3-2</t>
  </si>
  <si>
    <t>3-3</t>
  </si>
  <si>
    <t>3-4</t>
  </si>
  <si>
    <t>3-5</t>
  </si>
  <si>
    <t>3-6</t>
  </si>
  <si>
    <t>3-7</t>
  </si>
  <si>
    <t>３　計</t>
  </si>
  <si>
    <t>4-1</t>
  </si>
  <si>
    <t>4-2</t>
  </si>
  <si>
    <t>4-3</t>
  </si>
  <si>
    <t>4-4</t>
  </si>
  <si>
    <t>4-5</t>
  </si>
  <si>
    <t>4-6</t>
  </si>
  <si>
    <t>4-7</t>
  </si>
  <si>
    <t>4-8</t>
  </si>
  <si>
    <t>４　計</t>
  </si>
  <si>
    <t>5-1</t>
  </si>
  <si>
    <t>5-2</t>
  </si>
  <si>
    <t>5-3</t>
  </si>
  <si>
    <t>5-4</t>
  </si>
  <si>
    <t>5-5</t>
  </si>
  <si>
    <t>5-6</t>
  </si>
  <si>
    <t>5-7</t>
  </si>
  <si>
    <t>５　計</t>
  </si>
  <si>
    <t>6-1</t>
  </si>
  <si>
    <t>6-2</t>
  </si>
  <si>
    <t>6-3</t>
  </si>
  <si>
    <t>6-4</t>
  </si>
  <si>
    <t>6-5</t>
  </si>
  <si>
    <t>6-6</t>
  </si>
  <si>
    <t>6ｰ7</t>
  </si>
  <si>
    <t>6-8</t>
  </si>
  <si>
    <t>６　計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</si>
  <si>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</si>
  <si>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</si>
  <si>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</si>
  <si>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</si>
  <si>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</si>
  <si>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</si>
  <si>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</si>
  <si>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</si>
  <si>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</si>
  <si>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７　計</t>
  </si>
  <si>
    <t>●</t>
  </si>
  <si>
    <t>サイズ</t>
  </si>
  <si>
    <t>12-5</t>
  </si>
  <si>
    <t>１２　計</t>
  </si>
  <si>
    <t>13-1</t>
  </si>
  <si>
    <t>13-2</t>
  </si>
  <si>
    <t>13-3</t>
  </si>
  <si>
    <t>13-4</t>
  </si>
  <si>
    <t>13-5</t>
  </si>
  <si>
    <t>13-6</t>
  </si>
  <si>
    <t>13-7</t>
  </si>
  <si>
    <t>１３　計</t>
  </si>
  <si>
    <t>14-1</t>
  </si>
  <si>
    <t>14-2</t>
  </si>
  <si>
    <t>14-3</t>
  </si>
  <si>
    <t>14-4</t>
  </si>
  <si>
    <t>14-5</t>
  </si>
  <si>
    <t>１４　計</t>
  </si>
  <si>
    <t>15-1</t>
  </si>
  <si>
    <t>15-2</t>
  </si>
  <si>
    <t>15-3</t>
  </si>
  <si>
    <t>15-4</t>
  </si>
  <si>
    <t>15-5</t>
  </si>
  <si>
    <t>15-6</t>
  </si>
  <si>
    <t>15-7</t>
  </si>
  <si>
    <t>１５　計</t>
  </si>
  <si>
    <t>16-1</t>
  </si>
  <si>
    <t>16-2</t>
  </si>
  <si>
    <t>16-3</t>
  </si>
  <si>
    <t>16-4</t>
  </si>
  <si>
    <t>16-5</t>
  </si>
  <si>
    <t>16-6</t>
  </si>
  <si>
    <t>16-7</t>
  </si>
  <si>
    <t>16-8</t>
  </si>
  <si>
    <t>１６　計</t>
  </si>
  <si>
    <t>17-1</t>
  </si>
  <si>
    <t>１７　計</t>
  </si>
  <si>
    <t>21-1</t>
  </si>
  <si>
    <t>21-2</t>
  </si>
  <si>
    <t>21-3</t>
  </si>
  <si>
    <t>21-4</t>
  </si>
  <si>
    <t>21-5</t>
  </si>
  <si>
    <t>21-6</t>
  </si>
  <si>
    <t>21-7</t>
  </si>
  <si>
    <t>２１　計</t>
  </si>
  <si>
    <t>22-1</t>
  </si>
  <si>
    <t>22-2</t>
  </si>
  <si>
    <t>22-3</t>
  </si>
  <si>
    <t>22-4</t>
  </si>
  <si>
    <t>22-5</t>
  </si>
  <si>
    <t>22-6</t>
  </si>
  <si>
    <t>22-7</t>
  </si>
  <si>
    <t>２２　計</t>
  </si>
  <si>
    <t>23-1</t>
  </si>
  <si>
    <t>23-2</t>
  </si>
  <si>
    <t>23-3</t>
  </si>
  <si>
    <t>23-4</t>
  </si>
  <si>
    <t>23-5</t>
  </si>
  <si>
    <t>２３　計</t>
  </si>
  <si>
    <t>24-1</t>
  </si>
  <si>
    <t>24-2</t>
  </si>
  <si>
    <t>24-3</t>
  </si>
  <si>
    <t>24-4</t>
  </si>
  <si>
    <t>24-5</t>
  </si>
  <si>
    <t>24-6</t>
  </si>
  <si>
    <t>24-7</t>
  </si>
  <si>
    <t>２４　計</t>
  </si>
  <si>
    <t>25-1</t>
  </si>
  <si>
    <t>25-2</t>
  </si>
  <si>
    <t>25-3</t>
  </si>
  <si>
    <t>25-4</t>
  </si>
  <si>
    <t>25-5</t>
  </si>
  <si>
    <t>25-6</t>
  </si>
  <si>
    <t>２５　計</t>
  </si>
  <si>
    <t>26-1</t>
  </si>
  <si>
    <t>27-1</t>
  </si>
  <si>
    <t>29-2</t>
  </si>
  <si>
    <t>２７　計</t>
  </si>
  <si>
    <t>28-1</t>
  </si>
  <si>
    <t>２８　計</t>
  </si>
  <si>
    <t>29-1</t>
  </si>
  <si>
    <t>31-1</t>
  </si>
  <si>
    <t>31-2</t>
  </si>
  <si>
    <t>31-3</t>
  </si>
  <si>
    <t>31-4</t>
  </si>
  <si>
    <t>31-5</t>
  </si>
  <si>
    <t>３１　計</t>
  </si>
  <si>
    <t>32-1</t>
  </si>
  <si>
    <t>32-2</t>
  </si>
  <si>
    <t>32-3</t>
  </si>
  <si>
    <t>32-4</t>
  </si>
  <si>
    <t>32-5</t>
  </si>
  <si>
    <t>32-6</t>
  </si>
  <si>
    <t>３２　計</t>
  </si>
  <si>
    <t>33-1</t>
  </si>
  <si>
    <t>33-2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</si>
  <si>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</si>
  <si>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</si>
  <si>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</si>
  <si>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</si>
  <si>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</si>
  <si>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</si>
  <si>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</si>
  <si>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</si>
  <si>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</si>
  <si>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</si>
  <si>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３４　計</t>
  </si>
  <si>
    <t>35-1</t>
  </si>
  <si>
    <t>35-2</t>
  </si>
  <si>
    <t>35-3</t>
  </si>
  <si>
    <t>35-4</t>
  </si>
  <si>
    <t>35-5</t>
  </si>
  <si>
    <t>35-6</t>
  </si>
  <si>
    <t>３５　計</t>
  </si>
  <si>
    <t>36-1</t>
  </si>
  <si>
    <t>36-2</t>
  </si>
  <si>
    <t>36-3</t>
  </si>
  <si>
    <t>36-4</t>
  </si>
  <si>
    <t>36-5</t>
  </si>
  <si>
    <t>36-6</t>
  </si>
  <si>
    <t>36-7</t>
  </si>
  <si>
    <t>３６　計</t>
  </si>
  <si>
    <t>37-1</t>
  </si>
  <si>
    <t>37-2</t>
  </si>
  <si>
    <t>37-3</t>
  </si>
  <si>
    <t>37-4</t>
  </si>
  <si>
    <t>37-5</t>
  </si>
  <si>
    <t>３７　計</t>
  </si>
  <si>
    <t>38-1</t>
  </si>
  <si>
    <t>38-2</t>
  </si>
  <si>
    <t>38-3</t>
  </si>
  <si>
    <t>38-4</t>
  </si>
  <si>
    <t>38-5</t>
  </si>
  <si>
    <t>38-6</t>
  </si>
  <si>
    <t>38-7</t>
  </si>
  <si>
    <t>３８　計</t>
  </si>
  <si>
    <t>51-1</t>
  </si>
  <si>
    <t>５１　計</t>
  </si>
  <si>
    <t>総配布部数</t>
  </si>
  <si>
    <t>13-8</t>
  </si>
  <si>
    <t>お申込日：</t>
  </si>
  <si>
    <t>代理店名：</t>
  </si>
  <si>
    <t>担当者名：</t>
  </si>
  <si>
    <t>折込実施号</t>
  </si>
  <si>
    <t>サイズ・形態</t>
  </si>
  <si>
    <t>号</t>
  </si>
  <si>
    <t>部</t>
  </si>
  <si>
    <t>商品内容</t>
  </si>
  <si>
    <t>単価</t>
  </si>
  <si>
    <t>金額</t>
  </si>
  <si>
    <t>円</t>
  </si>
  <si>
    <t xml:space="preserve">          別紙部数表の通り</t>
  </si>
  <si>
    <t>電話番号</t>
  </si>
  <si>
    <t>1-5</t>
  </si>
  <si>
    <t>63-8</t>
  </si>
  <si>
    <t>63-9</t>
  </si>
  <si>
    <t>63-10</t>
  </si>
  <si>
    <t>64-1</t>
  </si>
  <si>
    <t>64-2</t>
  </si>
  <si>
    <t>64-3</t>
  </si>
  <si>
    <t>64-4</t>
  </si>
  <si>
    <t>64-5</t>
  </si>
  <si>
    <t>64-6</t>
  </si>
  <si>
    <t>64-7</t>
  </si>
  <si>
    <t>64-8</t>
  </si>
  <si>
    <t>６4　計</t>
  </si>
  <si>
    <t>33-5</t>
  </si>
  <si>
    <t>6-10</t>
  </si>
  <si>
    <t>45-3</t>
  </si>
  <si>
    <t>45-8</t>
  </si>
  <si>
    <t>46-5</t>
  </si>
  <si>
    <t>46-11</t>
  </si>
  <si>
    <t>46-4</t>
  </si>
  <si>
    <t>46-12</t>
  </si>
  <si>
    <t>13-9</t>
  </si>
  <si>
    <t>62-10</t>
  </si>
  <si>
    <t>62-9</t>
  </si>
  <si>
    <t>４６　計</t>
  </si>
  <si>
    <t>47-1</t>
  </si>
  <si>
    <t>47-2</t>
  </si>
  <si>
    <t>47-3</t>
  </si>
  <si>
    <t>47-4</t>
  </si>
  <si>
    <t>４７　計</t>
  </si>
  <si>
    <t>東部　計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</si>
  <si>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</si>
  <si>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</si>
  <si>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</si>
  <si>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</si>
  <si>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</si>
  <si>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</si>
  <si>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</si>
  <si>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</si>
  <si>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</si>
  <si>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４４　計</t>
  </si>
  <si>
    <t>45-1</t>
  </si>
  <si>
    <t>45-2</t>
  </si>
  <si>
    <t>45-4</t>
  </si>
  <si>
    <t>45-5</t>
  </si>
  <si>
    <t>45-6</t>
  </si>
  <si>
    <t>45-7</t>
  </si>
  <si>
    <t>４５　計</t>
  </si>
  <si>
    <t>46-1</t>
  </si>
  <si>
    <t>46-2</t>
  </si>
  <si>
    <t>46-3</t>
  </si>
  <si>
    <t>46-6</t>
  </si>
  <si>
    <t>46-7</t>
  </si>
  <si>
    <t>46-8</t>
  </si>
  <si>
    <t>46-9</t>
  </si>
  <si>
    <t>46-10</t>
  </si>
  <si>
    <t>44-10</t>
  </si>
  <si>
    <t>45-9</t>
  </si>
  <si>
    <t>26-7</t>
  </si>
  <si>
    <t>41-1</t>
  </si>
  <si>
    <t>41-2</t>
  </si>
  <si>
    <t>41-3</t>
  </si>
  <si>
    <t>41-4</t>
  </si>
  <si>
    <t>41-5</t>
  </si>
  <si>
    <t>41-6</t>
  </si>
  <si>
    <t>41-7</t>
  </si>
  <si>
    <t>41-8</t>
  </si>
  <si>
    <t>41-9</t>
  </si>
  <si>
    <t>41-10</t>
  </si>
  <si>
    <t>４１　計</t>
  </si>
  <si>
    <t>42-1</t>
  </si>
  <si>
    <t>42-2</t>
  </si>
  <si>
    <t>４２　計</t>
  </si>
  <si>
    <t>43-1</t>
  </si>
  <si>
    <t>43-2</t>
  </si>
  <si>
    <t>４３　計</t>
  </si>
  <si>
    <t>46-13</t>
  </si>
  <si>
    <t>46-14</t>
  </si>
  <si>
    <t>4-9</t>
  </si>
  <si>
    <t>13-10</t>
  </si>
  <si>
    <t>45-10</t>
  </si>
  <si>
    <t>61-9</t>
  </si>
  <si>
    <t>41-11</t>
  </si>
  <si>
    <t>22-8</t>
  </si>
  <si>
    <t>2-10</t>
  </si>
  <si>
    <t>42-9</t>
  </si>
  <si>
    <t>42-10</t>
  </si>
  <si>
    <t>6-11</t>
  </si>
  <si>
    <t>7-10</t>
  </si>
  <si>
    <t>7-11</t>
  </si>
  <si>
    <t>25-7</t>
  </si>
  <si>
    <t>25-8</t>
  </si>
  <si>
    <t>38-8</t>
  </si>
  <si>
    <t>38-9</t>
  </si>
  <si>
    <t>38-10</t>
  </si>
  <si>
    <t>42-11</t>
  </si>
  <si>
    <t>43-10</t>
  </si>
  <si>
    <t>43-11</t>
  </si>
  <si>
    <t>43-12</t>
  </si>
  <si>
    <t>64-9</t>
  </si>
  <si>
    <t>64-10</t>
  </si>
  <si>
    <t>　　和歌山リビング新聞社　 宛</t>
  </si>
  <si>
    <t>4-10</t>
  </si>
  <si>
    <t>町丁名</t>
  </si>
  <si>
    <t>旧エリア</t>
  </si>
  <si>
    <t>河西</t>
  </si>
  <si>
    <t>45-11</t>
  </si>
  <si>
    <t>6-12</t>
  </si>
  <si>
    <t>7-12</t>
  </si>
  <si>
    <t>63-11</t>
  </si>
  <si>
    <t>63-12</t>
  </si>
  <si>
    <t>※Ａ3・Ｂ3チラシは2つ折り（Ａ4・Ｂ4サイズ）、Ａ2・Ｂ2チラシは4つ折り（Ａ4・Ｂ4サイズ）にして搬入してください。</t>
  </si>
  <si>
    <t>31-6</t>
  </si>
  <si>
    <t>6-9</t>
  </si>
  <si>
    <t>4-11</t>
  </si>
  <si>
    <t>エリア</t>
  </si>
  <si>
    <t>南部</t>
  </si>
  <si>
    <t>15-8</t>
  </si>
  <si>
    <t>　</t>
  </si>
  <si>
    <t>TEL　０７３－４２８－０２８１</t>
  </si>
  <si>
    <t>FAX　０７３－４２８－３４２１</t>
  </si>
  <si>
    <t>広告主名（会社名）</t>
  </si>
  <si>
    <t>チラシへの掲載企業名または店名</t>
  </si>
  <si>
    <t>広告主名</t>
  </si>
  <si>
    <t>2023.10～</t>
  </si>
  <si>
    <t>チラシ記載名</t>
  </si>
  <si>
    <t>38-11</t>
  </si>
  <si>
    <t>41-12</t>
  </si>
  <si>
    <t>6-3</t>
  </si>
  <si>
    <t>4-10・6-3
（エリア区域変更）</t>
  </si>
  <si>
    <t>34-5・34-6
（エリア区域変更）</t>
  </si>
  <si>
    <t>38-11</t>
  </si>
  <si>
    <t>東部</t>
  </si>
  <si>
    <t>41-12</t>
  </si>
  <si>
    <t>43-6</t>
  </si>
  <si>
    <t>45-8</t>
  </si>
  <si>
    <t>43-6・45-3・45-8
（エリア区域変更）</t>
  </si>
  <si>
    <t>梅原・中野・松江</t>
  </si>
  <si>
    <t>土入</t>
  </si>
  <si>
    <t>西浜三丁目</t>
  </si>
  <si>
    <t>関戸三丁目・関戸四丁目
西浜三丁目</t>
  </si>
  <si>
    <t>布引・内原</t>
  </si>
  <si>
    <t>内原</t>
  </si>
  <si>
    <t>加納・松島</t>
  </si>
  <si>
    <t>津秦・有家・神前</t>
  </si>
  <si>
    <t>神前</t>
  </si>
  <si>
    <t>神前・和田</t>
  </si>
  <si>
    <t>｢リビング和歌山｣　折込申込書</t>
  </si>
  <si>
    <t>折込部数</t>
  </si>
  <si>
    <t>折込エリア</t>
  </si>
  <si>
    <t>搬入日時</t>
  </si>
  <si>
    <r>
      <t>※折込エリア入力時に端数が出てしまった場合は全体で1エリアのみで調整して下さい。（</t>
    </r>
    <r>
      <rPr>
        <b/>
        <sz val="12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印のところを</t>
    </r>
    <r>
      <rPr>
        <b/>
        <sz val="12"/>
        <color indexed="10"/>
        <rFont val="ＭＳ Ｐゴシック"/>
        <family val="3"/>
      </rPr>
      <t>▲</t>
    </r>
    <r>
      <rPr>
        <b/>
        <sz val="12"/>
        <rFont val="ＭＳ Ｐゴシック"/>
        <family val="3"/>
      </rPr>
      <t>で入力）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</si>
  <si>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河西全域折込の際は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</si>
  <si>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河北全域折込の際は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</si>
  <si>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中央全域折込の際は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</si>
  <si>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南部全域折込の際は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</si>
  <si>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東部全域折込の際は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</si>
  <si>
    <r>
      <t xml:space="preserve">エリア毎及びグループ毎に
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を入れてください。
海南・岩出全域折込の際は
『すべて選択』を</t>
    </r>
    <r>
      <rPr>
        <sz val="9"/>
        <rFont val="ＭＳ Ｐゴシック"/>
        <family val="3"/>
      </rPr>
      <t>☑</t>
    </r>
    <r>
      <rPr>
        <b/>
        <sz val="9"/>
        <rFont val="ＭＳ Ｐゴシック"/>
        <family val="3"/>
      </rPr>
      <t>してください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</si>
</sst>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-411]ggge&quot;年&quot;m&quot;月&quot;d&quot;日&quot;;@"/>
    <numFmt numFmtId="179" formatCode="m&quot;月&quot;d&quot;日&quot;;@"/>
    <numFmt numFmtId="180" formatCode="[$-409]h:mm\ AM/PM;@"/>
    <numFmt numFmtId="181" formatCode="[$-F800]dddd\,\ mmmm\ dd\,\ yyyy"/>
  </numFmts>
  <fonts count="65"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6DEE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05">
    <xf numFmtId="0" fontId="0" fillId="0" borderId="0" xfId="0" applyAlignment="1">
      <alignment vertical="center"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7" fillId="33" borderId="11" xfId="61" applyNumberFormat="1" applyFont="1" applyFill="1" applyBorder="1" applyAlignment="1">
      <alignment horizontal="right" vertical="center"/>
      <protection/>
    </xf>
    <xf numFmtId="176" fontId="7" fillId="33" borderId="12" xfId="61" applyNumberFormat="1" applyFont="1" applyFill="1" applyBorder="1" applyAlignment="1">
      <alignment horizontal="right" vertical="center"/>
      <protection/>
    </xf>
    <xf numFmtId="176" fontId="7" fillId="33" borderId="13" xfId="61" applyNumberFormat="1" applyFont="1" applyFill="1" applyBorder="1" applyAlignment="1">
      <alignment horizontal="right" vertical="center"/>
      <protection/>
    </xf>
    <xf numFmtId="176" fontId="7" fillId="33" borderId="14" xfId="61" applyNumberFormat="1" applyFont="1" applyFill="1" applyBorder="1" applyAlignment="1">
      <alignment horizontal="right" vertical="center"/>
      <protection/>
    </xf>
    <xf numFmtId="176" fontId="7" fillId="33" borderId="15" xfId="61" applyNumberFormat="1" applyFont="1" applyFill="1" applyBorder="1" applyAlignment="1">
      <alignment horizontal="right" vertical="center"/>
      <protection/>
    </xf>
    <xf numFmtId="176" fontId="7" fillId="33" borderId="16" xfId="61" applyNumberFormat="1" applyFont="1" applyFill="1" applyBorder="1" applyAlignment="1">
      <alignment horizontal="right" vertical="center"/>
      <protection/>
    </xf>
    <xf numFmtId="176" fontId="7" fillId="33" borderId="17" xfId="61" applyNumberFormat="1" applyFont="1" applyFill="1" applyBorder="1" applyAlignment="1">
      <alignment horizontal="right" vertical="center"/>
      <protection/>
    </xf>
    <xf numFmtId="176" fontId="7" fillId="33" borderId="18" xfId="61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33" borderId="11" xfId="62" applyNumberFormat="1" applyFont="1" applyFill="1" applyBorder="1" applyAlignment="1">
      <alignment horizontal="right" vertical="center"/>
      <protection/>
    </xf>
    <xf numFmtId="176" fontId="7" fillId="33" borderId="20" xfId="62" applyNumberFormat="1" applyFont="1" applyFill="1" applyBorder="1" applyAlignment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 locked="0"/>
    </xf>
    <xf numFmtId="176" fontId="7" fillId="33" borderId="15" xfId="62" applyNumberFormat="1" applyFont="1" applyFill="1" applyBorder="1" applyAlignment="1">
      <alignment horizontal="right" vertical="center"/>
      <protection/>
    </xf>
    <xf numFmtId="176" fontId="7" fillId="33" borderId="13" xfId="62" applyNumberFormat="1" applyFont="1" applyFill="1" applyBorder="1" applyAlignment="1">
      <alignment horizontal="right" vertical="center"/>
      <protection/>
    </xf>
    <xf numFmtId="176" fontId="8" fillId="0" borderId="22" xfId="62" applyNumberFormat="1" applyFont="1" applyFill="1" applyBorder="1" applyAlignment="1" applyProtection="1">
      <alignment horizontal="right" vertical="center"/>
      <protection locked="0"/>
    </xf>
    <xf numFmtId="176" fontId="7" fillId="33" borderId="23" xfId="62" applyNumberFormat="1" applyFont="1" applyFill="1" applyBorder="1" applyAlignment="1">
      <alignment horizontal="right" vertical="center"/>
      <protection/>
    </xf>
    <xf numFmtId="176" fontId="8" fillId="0" borderId="24" xfId="62" applyNumberFormat="1" applyFont="1" applyFill="1" applyBorder="1" applyAlignment="1" applyProtection="1">
      <alignment horizontal="right" vertical="center"/>
      <protection locked="0"/>
    </xf>
    <xf numFmtId="176" fontId="7" fillId="33" borderId="16" xfId="62" applyNumberFormat="1" applyFont="1" applyFill="1" applyBorder="1" applyAlignment="1">
      <alignment horizontal="right" vertical="center"/>
      <protection/>
    </xf>
    <xf numFmtId="176" fontId="8" fillId="0" borderId="25" xfId="62" applyNumberFormat="1" applyFont="1" applyFill="1" applyBorder="1" applyAlignment="1" applyProtection="1">
      <alignment horizontal="right" vertical="center"/>
      <protection locked="0"/>
    </xf>
    <xf numFmtId="176" fontId="8" fillId="0" borderId="26" xfId="62" applyNumberFormat="1" applyFont="1" applyFill="1" applyBorder="1" applyAlignment="1" applyProtection="1">
      <alignment horizontal="right" vertical="center"/>
      <protection locked="0"/>
    </xf>
    <xf numFmtId="176" fontId="7" fillId="33" borderId="18" xfId="62" applyNumberFormat="1" applyFont="1" applyFill="1" applyBorder="1" applyAlignment="1">
      <alignment horizontal="right" vertical="center"/>
      <protection/>
    </xf>
    <xf numFmtId="176" fontId="7" fillId="33" borderId="19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 applyProtection="1">
      <alignment horizontal="right" vertical="center"/>
      <protection locked="0"/>
    </xf>
    <xf numFmtId="176" fontId="7" fillId="33" borderId="28" xfId="62" applyNumberFormat="1" applyFont="1" applyFill="1" applyBorder="1" applyAlignment="1">
      <alignment horizontal="right" vertical="center"/>
      <protection/>
    </xf>
    <xf numFmtId="176" fontId="7" fillId="33" borderId="21" xfId="62" applyNumberFormat="1" applyFont="1" applyFill="1" applyBorder="1" applyAlignment="1">
      <alignment horizontal="right" vertical="center"/>
      <protection/>
    </xf>
    <xf numFmtId="176" fontId="8" fillId="0" borderId="24" xfId="64" applyNumberFormat="1" applyFont="1" applyFill="1" applyBorder="1" applyAlignment="1" applyProtection="1">
      <alignment horizontal="right" vertical="center"/>
      <protection locked="0"/>
    </xf>
    <xf numFmtId="176" fontId="7" fillId="33" borderId="16" xfId="64" applyNumberFormat="1" applyFont="1" applyFill="1" applyBorder="1" applyAlignment="1">
      <alignment horizontal="right" vertical="center"/>
      <protection/>
    </xf>
    <xf numFmtId="176" fontId="8" fillId="0" borderId="25" xfId="64" applyNumberFormat="1" applyFont="1" applyFill="1" applyBorder="1" applyAlignment="1" applyProtection="1">
      <alignment horizontal="right" vertical="center"/>
      <protection locked="0"/>
    </xf>
    <xf numFmtId="176" fontId="7" fillId="33" borderId="17" xfId="64" applyNumberFormat="1" applyFont="1" applyFill="1" applyBorder="1" applyAlignment="1">
      <alignment horizontal="right" vertical="center"/>
      <protection/>
    </xf>
    <xf numFmtId="176" fontId="7" fillId="33" borderId="28" xfId="64" applyNumberFormat="1" applyFont="1" applyFill="1" applyBorder="1" applyAlignment="1">
      <alignment horizontal="right" vertical="center"/>
      <protection/>
    </xf>
    <xf numFmtId="176" fontId="8" fillId="0" borderId="26" xfId="64" applyNumberFormat="1" applyFont="1" applyFill="1" applyBorder="1" applyAlignment="1" applyProtection="1">
      <alignment horizontal="right" vertical="center"/>
      <protection locked="0"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8" fillId="0" borderId="22" xfId="64" applyNumberFormat="1" applyFont="1" applyFill="1" applyBorder="1" applyAlignment="1" applyProtection="1">
      <alignment horizontal="right" vertical="center"/>
      <protection locked="0"/>
    </xf>
    <xf numFmtId="176" fontId="8" fillId="0" borderId="27" xfId="64" applyNumberFormat="1" applyFont="1" applyFill="1" applyBorder="1" applyAlignment="1" applyProtection="1">
      <alignment horizontal="right" vertical="center"/>
      <protection locked="0"/>
    </xf>
    <xf numFmtId="176" fontId="7" fillId="33" borderId="18" xfId="64" applyNumberFormat="1" applyFont="1" applyFill="1" applyBorder="1" applyAlignment="1">
      <alignment horizontal="right" vertical="center"/>
      <protection/>
    </xf>
    <xf numFmtId="177" fontId="7" fillId="33" borderId="30" xfId="64" applyNumberFormat="1" applyFont="1" applyFill="1" applyBorder="1" applyAlignment="1">
      <alignment vertical="center"/>
      <protection/>
    </xf>
    <xf numFmtId="176" fontId="7" fillId="33" borderId="11" xfId="64" applyNumberFormat="1" applyFont="1" applyFill="1" applyBorder="1" applyAlignment="1">
      <alignment horizontal="right" vertical="center"/>
      <protection/>
    </xf>
    <xf numFmtId="176" fontId="7" fillId="33" borderId="10" xfId="64" applyNumberFormat="1" applyFont="1" applyFill="1" applyBorder="1" applyAlignment="1">
      <alignment horizontal="right" vertical="center"/>
      <protection/>
    </xf>
    <xf numFmtId="176" fontId="7" fillId="33" borderId="11" xfId="64" applyNumberFormat="1" applyFont="1" applyFill="1" applyBorder="1" applyAlignment="1">
      <alignment vertical="center"/>
      <protection/>
    </xf>
    <xf numFmtId="176" fontId="7" fillId="33" borderId="31" xfId="64" applyNumberFormat="1" applyFont="1" applyFill="1" applyBorder="1" applyAlignment="1">
      <alignment vertical="center"/>
      <protection/>
    </xf>
    <xf numFmtId="176" fontId="7" fillId="33" borderId="13" xfId="64" applyNumberFormat="1" applyFont="1" applyFill="1" applyBorder="1" applyAlignment="1">
      <alignment horizontal="right" vertical="center"/>
      <protection/>
    </xf>
    <xf numFmtId="176" fontId="8" fillId="0" borderId="32" xfId="64" applyNumberFormat="1" applyFont="1" applyFill="1" applyBorder="1" applyAlignment="1" applyProtection="1">
      <alignment horizontal="right" vertical="center"/>
      <protection locked="0"/>
    </xf>
    <xf numFmtId="176" fontId="7" fillId="33" borderId="10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 applyProtection="1">
      <alignment horizontal="right" vertical="center"/>
      <protection locked="0"/>
    </xf>
    <xf numFmtId="176" fontId="7" fillId="33" borderId="11" xfId="63" applyNumberFormat="1" applyFont="1" applyFill="1" applyBorder="1" applyAlignment="1">
      <alignment horizontal="right" vertical="center"/>
      <protection/>
    </xf>
    <xf numFmtId="176" fontId="8" fillId="0" borderId="26" xfId="63" applyNumberFormat="1" applyFont="1" applyFill="1" applyBorder="1" applyAlignment="1" applyProtection="1">
      <alignment horizontal="right" vertical="center"/>
      <protection locked="0"/>
    </xf>
    <xf numFmtId="176" fontId="7" fillId="33" borderId="18" xfId="63" applyNumberFormat="1" applyFont="1" applyFill="1" applyBorder="1" applyAlignment="1">
      <alignment horizontal="right" vertical="center"/>
      <protection/>
    </xf>
    <xf numFmtId="176" fontId="8" fillId="0" borderId="22" xfId="63" applyNumberFormat="1" applyFont="1" applyFill="1" applyBorder="1" applyAlignment="1" applyProtection="1">
      <alignment horizontal="right" vertical="center"/>
      <protection locked="0"/>
    </xf>
    <xf numFmtId="176" fontId="8" fillId="0" borderId="27" xfId="63" applyNumberFormat="1" applyFont="1" applyFill="1" applyBorder="1" applyAlignment="1" applyProtection="1">
      <alignment horizontal="right" vertical="center"/>
      <protection locked="0"/>
    </xf>
    <xf numFmtId="176" fontId="8" fillId="0" borderId="32" xfId="63" applyNumberFormat="1" applyFont="1" applyFill="1" applyBorder="1" applyAlignment="1" applyProtection="1">
      <alignment horizontal="right" vertical="center"/>
      <protection locked="0"/>
    </xf>
    <xf numFmtId="176" fontId="7" fillId="33" borderId="33" xfId="63" applyNumberFormat="1" applyFont="1" applyFill="1" applyBorder="1" applyAlignment="1">
      <alignment horizontal="right" vertical="center"/>
      <protection/>
    </xf>
    <xf numFmtId="176" fontId="8" fillId="0" borderId="24" xfId="63" applyNumberFormat="1" applyFont="1" applyFill="1" applyBorder="1" applyAlignment="1" applyProtection="1">
      <alignment horizontal="right" vertical="center"/>
      <protection locked="0"/>
    </xf>
    <xf numFmtId="176" fontId="7" fillId="33" borderId="16" xfId="63" applyNumberFormat="1" applyFont="1" applyFill="1" applyBorder="1" applyAlignment="1">
      <alignment horizontal="right" vertical="center"/>
      <protection/>
    </xf>
    <xf numFmtId="176" fontId="7" fillId="33" borderId="28" xfId="63" applyNumberFormat="1" applyFont="1" applyFill="1" applyBorder="1" applyAlignment="1">
      <alignment horizontal="right" vertical="center"/>
      <protection/>
    </xf>
    <xf numFmtId="176" fontId="7" fillId="33" borderId="29" xfId="63" applyNumberFormat="1" applyFont="1" applyFill="1" applyBorder="1" applyAlignment="1">
      <alignment horizontal="right" vertical="center"/>
      <protection/>
    </xf>
    <xf numFmtId="176" fontId="7" fillId="33" borderId="19" xfId="63" applyNumberFormat="1" applyFont="1" applyFill="1" applyBorder="1" applyAlignment="1">
      <alignment horizontal="right" vertical="center"/>
      <protection/>
    </xf>
    <xf numFmtId="176" fontId="7" fillId="33" borderId="21" xfId="65" applyNumberFormat="1" applyFont="1" applyFill="1" applyBorder="1" applyAlignment="1">
      <alignment horizontal="right" vertical="center"/>
      <protection/>
    </xf>
    <xf numFmtId="176" fontId="8" fillId="0" borderId="24" xfId="65" applyNumberFormat="1" applyFont="1" applyFill="1" applyBorder="1" applyAlignment="1" applyProtection="1">
      <alignment horizontal="right" vertical="center"/>
      <protection locked="0"/>
    </xf>
    <xf numFmtId="176" fontId="7" fillId="33" borderId="17" xfId="65" applyNumberFormat="1" applyFont="1" applyFill="1" applyBorder="1" applyAlignment="1">
      <alignment horizontal="right" vertical="center"/>
      <protection/>
    </xf>
    <xf numFmtId="176" fontId="8" fillId="0" borderId="27" xfId="65" applyNumberFormat="1" applyFont="1" applyFill="1" applyBorder="1" applyAlignment="1" applyProtection="1">
      <alignment horizontal="right" vertical="center"/>
      <protection locked="0"/>
    </xf>
    <xf numFmtId="176" fontId="7" fillId="33" borderId="16" xfId="65" applyNumberFormat="1" applyFont="1" applyFill="1" applyBorder="1" applyAlignment="1">
      <alignment horizontal="right" vertical="center"/>
      <protection/>
    </xf>
    <xf numFmtId="176" fontId="7" fillId="33" borderId="11" xfId="65" applyNumberFormat="1" applyFont="1" applyFill="1" applyBorder="1" applyAlignment="1">
      <alignment horizontal="right" vertical="center"/>
      <protection/>
    </xf>
    <xf numFmtId="176" fontId="7" fillId="33" borderId="19" xfId="65" applyNumberFormat="1" applyFont="1" applyFill="1" applyBorder="1" applyAlignment="1">
      <alignment horizontal="right" vertical="center"/>
      <protection/>
    </xf>
    <xf numFmtId="176" fontId="8" fillId="0" borderId="32" xfId="65" applyNumberFormat="1" applyFont="1" applyFill="1" applyBorder="1" applyAlignment="1" applyProtection="1">
      <alignment horizontal="right" vertical="center"/>
      <protection locked="0"/>
    </xf>
    <xf numFmtId="176" fontId="7" fillId="33" borderId="18" xfId="65" applyNumberFormat="1" applyFont="1" applyFill="1" applyBorder="1" applyAlignment="1">
      <alignment horizontal="right" vertical="center"/>
      <protection/>
    </xf>
    <xf numFmtId="176" fontId="8" fillId="0" borderId="25" xfId="65" applyNumberFormat="1" applyFont="1" applyFill="1" applyBorder="1" applyAlignment="1" applyProtection="1">
      <alignment horizontal="right" vertical="center"/>
      <protection locked="0"/>
    </xf>
    <xf numFmtId="176" fontId="8" fillId="0" borderId="26" xfId="65" applyNumberFormat="1" applyFont="1" applyFill="1" applyBorder="1" applyAlignment="1" applyProtection="1">
      <alignment horizontal="right" vertical="center"/>
      <protection locked="0"/>
    </xf>
    <xf numFmtId="176" fontId="8" fillId="0" borderId="22" xfId="65" applyNumberFormat="1" applyFont="1" applyFill="1" applyBorder="1" applyAlignment="1" applyProtection="1">
      <alignment horizontal="right" vertical="center"/>
      <protection locked="0"/>
    </xf>
    <xf numFmtId="176" fontId="7" fillId="33" borderId="33" xfId="65" applyNumberFormat="1" applyFont="1" applyFill="1" applyBorder="1" applyAlignment="1">
      <alignment horizontal="right" vertical="center"/>
      <protection/>
    </xf>
    <xf numFmtId="176" fontId="7" fillId="33" borderId="34" xfId="65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Border="1" applyAlignment="1" applyProtection="1">
      <alignment horizontal="right" vertical="center"/>
      <protection locked="0"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1" fillId="0" borderId="36" xfId="67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49" fontId="7" fillId="0" borderId="38" xfId="62" applyNumberFormat="1" applyFont="1" applyBorder="1" applyAlignment="1" applyProtection="1">
      <alignment horizontal="center" vertical="center"/>
      <protection locked="0"/>
    </xf>
    <xf numFmtId="49" fontId="7" fillId="0" borderId="35" xfId="62" applyNumberFormat="1" applyFont="1" applyBorder="1" applyAlignment="1" applyProtection="1">
      <alignment horizontal="center" vertical="center"/>
      <protection locked="0"/>
    </xf>
    <xf numFmtId="49" fontId="7" fillId="0" borderId="35" xfId="62" applyNumberFormat="1" applyFont="1" applyFill="1" applyBorder="1" applyAlignment="1" applyProtection="1">
      <alignment horizontal="center" vertical="center"/>
      <protection locked="0"/>
    </xf>
    <xf numFmtId="49" fontId="7" fillId="0" borderId="39" xfId="62" applyNumberFormat="1" applyFont="1" applyBorder="1" applyAlignment="1" applyProtection="1">
      <alignment horizontal="center" vertical="center"/>
      <protection locked="0"/>
    </xf>
    <xf numFmtId="49" fontId="7" fillId="0" borderId="40" xfId="62" applyNumberFormat="1" applyFont="1" applyBorder="1" applyAlignment="1" applyProtection="1">
      <alignment horizontal="center" vertical="center"/>
      <protection locked="0"/>
    </xf>
    <xf numFmtId="49" fontId="7" fillId="0" borderId="41" xfId="62" applyNumberFormat="1" applyFont="1" applyFill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49" fontId="7" fillId="0" borderId="35" xfId="64" applyNumberFormat="1" applyFont="1" applyBorder="1" applyAlignment="1" applyProtection="1">
      <alignment horizontal="center" vertical="center"/>
      <protection locked="0"/>
    </xf>
    <xf numFmtId="49" fontId="7" fillId="0" borderId="35" xfId="64" applyNumberFormat="1" applyFont="1" applyFill="1" applyBorder="1" applyAlignment="1" applyProtection="1">
      <alignment horizontal="center" vertical="center"/>
      <protection locked="0"/>
    </xf>
    <xf numFmtId="49" fontId="7" fillId="0" borderId="43" xfId="64" applyNumberFormat="1" applyFont="1" applyBorder="1" applyAlignment="1" applyProtection="1">
      <alignment horizontal="center" vertical="center"/>
      <protection locked="0"/>
    </xf>
    <xf numFmtId="49" fontId="7" fillId="0" borderId="40" xfId="64" applyNumberFormat="1" applyFont="1" applyFill="1" applyBorder="1" applyAlignment="1" applyProtection="1">
      <alignment horizontal="center" vertical="center"/>
      <protection locked="0"/>
    </xf>
    <xf numFmtId="49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38" xfId="64" applyNumberFormat="1" applyFont="1" applyBorder="1" applyAlignment="1" applyProtection="1">
      <alignment horizontal="center" vertical="center"/>
      <protection locked="0"/>
    </xf>
    <xf numFmtId="49" fontId="7" fillId="0" borderId="44" xfId="64" applyNumberFormat="1" applyFont="1" applyBorder="1" applyAlignment="1" applyProtection="1">
      <alignment horizontal="center" vertical="center"/>
      <protection locked="0"/>
    </xf>
    <xf numFmtId="49" fontId="7" fillId="0" borderId="41" xfId="64" applyNumberFormat="1" applyFont="1" applyBorder="1" applyAlignment="1" applyProtection="1">
      <alignment horizontal="center" vertical="center"/>
      <protection locked="0"/>
    </xf>
    <xf numFmtId="49" fontId="7" fillId="0" borderId="41" xfId="64" applyNumberFormat="1" applyFont="1" applyFill="1" applyBorder="1" applyAlignment="1" applyProtection="1">
      <alignment horizontal="center" vertical="center"/>
      <protection locked="0"/>
    </xf>
    <xf numFmtId="49" fontId="7" fillId="0" borderId="38" xfId="63" applyNumberFormat="1" applyFont="1" applyBorder="1" applyAlignment="1" applyProtection="1">
      <alignment horizontal="center" vertical="center"/>
      <protection locked="0"/>
    </xf>
    <xf numFmtId="49" fontId="7" fillId="0" borderId="35" xfId="63" applyNumberFormat="1" applyFont="1" applyBorder="1" applyAlignment="1" applyProtection="1">
      <alignment horizontal="center" vertical="center"/>
      <protection locked="0"/>
    </xf>
    <xf numFmtId="49" fontId="7" fillId="0" borderId="43" xfId="63" applyNumberFormat="1" applyFont="1" applyBorder="1" applyAlignment="1" applyProtection="1">
      <alignment horizontal="center" vertical="center"/>
      <protection locked="0"/>
    </xf>
    <xf numFmtId="49" fontId="7" fillId="0" borderId="40" xfId="63" applyNumberFormat="1" applyFont="1" applyBorder="1" applyAlignment="1" applyProtection="1">
      <alignment horizontal="center" vertical="center"/>
      <protection locked="0"/>
    </xf>
    <xf numFmtId="49" fontId="7" fillId="0" borderId="35" xfId="63" applyNumberFormat="1" applyFont="1" applyFill="1" applyBorder="1" applyAlignment="1" applyProtection="1">
      <alignment horizontal="center" vertical="center"/>
      <protection locked="0"/>
    </xf>
    <xf numFmtId="49" fontId="7" fillId="0" borderId="39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49" fontId="7" fillId="0" borderId="38" xfId="63" applyNumberFormat="1" applyFont="1" applyFill="1" applyBorder="1" applyAlignment="1" applyProtection="1">
      <alignment horizontal="center" vertical="center"/>
      <protection locked="0"/>
    </xf>
    <xf numFmtId="49" fontId="7" fillId="0" borderId="39" xfId="63" applyNumberFormat="1" applyFont="1" applyFill="1" applyBorder="1" applyAlignment="1" applyProtection="1">
      <alignment horizontal="center" vertical="center"/>
      <protection locked="0"/>
    </xf>
    <xf numFmtId="176" fontId="8" fillId="0" borderId="22" xfId="65" applyNumberFormat="1" applyFont="1" applyBorder="1" applyAlignment="1" applyProtection="1">
      <alignment horizontal="right" vertical="center"/>
      <protection locked="0"/>
    </xf>
    <xf numFmtId="176" fontId="12" fillId="0" borderId="22" xfId="65" applyNumberFormat="1" applyFont="1" applyBorder="1" applyProtection="1">
      <alignment vertical="center" readingOrder="2"/>
      <protection locked="0"/>
    </xf>
    <xf numFmtId="0" fontId="14" fillId="0" borderId="0" xfId="0" applyFont="1" applyAlignment="1">
      <alignment horizontal="right" vertical="center"/>
    </xf>
    <xf numFmtId="49" fontId="7" fillId="0" borderId="41" xfId="65" applyNumberFormat="1" applyFont="1" applyFill="1" applyBorder="1" applyAlignment="1" applyProtection="1">
      <alignment horizontal="center" vertical="center"/>
      <protection locked="0"/>
    </xf>
    <xf numFmtId="49" fontId="7" fillId="0" borderId="35" xfId="65" applyNumberFormat="1" applyFont="1" applyFill="1" applyBorder="1" applyAlignment="1" applyProtection="1">
      <alignment horizontal="center" vertical="center"/>
      <protection locked="0"/>
    </xf>
    <xf numFmtId="49" fontId="7" fillId="0" borderId="43" xfId="65" applyNumberFormat="1" applyFont="1" applyFill="1" applyBorder="1" applyAlignment="1" applyProtection="1">
      <alignment horizontal="center" vertical="center"/>
      <protection locked="0"/>
    </xf>
    <xf numFmtId="49" fontId="7" fillId="0" borderId="40" xfId="65" applyNumberFormat="1" applyFont="1" applyFill="1" applyBorder="1" applyAlignment="1" applyProtection="1">
      <alignment horizontal="center" vertical="center"/>
      <protection locked="0"/>
    </xf>
    <xf numFmtId="49" fontId="7" fillId="0" borderId="45" xfId="65" applyNumberFormat="1" applyFont="1" applyFill="1" applyBorder="1" applyAlignment="1" applyProtection="1">
      <alignment horizontal="center" vertical="center"/>
      <protection locked="0"/>
    </xf>
    <xf numFmtId="176" fontId="7" fillId="33" borderId="33" xfId="61" applyNumberFormat="1" applyFont="1" applyFill="1" applyBorder="1" applyAlignment="1">
      <alignment horizontal="right" vertical="center"/>
      <protection/>
    </xf>
    <xf numFmtId="176" fontId="7" fillId="33" borderId="29" xfId="62" applyNumberFormat="1" applyFont="1" applyFill="1" applyBorder="1" applyAlignment="1">
      <alignment horizontal="right" vertical="center"/>
      <protection/>
    </xf>
    <xf numFmtId="177" fontId="7" fillId="33" borderId="34" xfId="64" applyNumberFormat="1" applyFont="1" applyFill="1" applyBorder="1" applyAlignment="1">
      <alignment horizontal="right" vertical="center"/>
      <protection/>
    </xf>
    <xf numFmtId="176" fontId="7" fillId="33" borderId="46" xfId="64" applyNumberFormat="1" applyFont="1" applyFill="1" applyBorder="1" applyAlignment="1">
      <alignment horizontal="right" vertical="center"/>
      <protection/>
    </xf>
    <xf numFmtId="176" fontId="7" fillId="33" borderId="12" xfId="63" applyNumberFormat="1" applyFont="1" applyFill="1" applyBorder="1" applyAlignment="1">
      <alignment horizontal="right" vertical="center"/>
      <protection/>
    </xf>
    <xf numFmtId="176" fontId="7" fillId="33" borderId="17" xfId="63" applyNumberFormat="1" applyFont="1" applyFill="1" applyBorder="1" applyAlignment="1">
      <alignment horizontal="right" vertical="center"/>
      <protection/>
    </xf>
    <xf numFmtId="176" fontId="8" fillId="0" borderId="47" xfId="63" applyNumberFormat="1" applyFont="1" applyFill="1" applyBorder="1" applyAlignment="1" applyProtection="1">
      <alignment horizontal="right" vertical="center"/>
      <protection locked="0"/>
    </xf>
    <xf numFmtId="49" fontId="7" fillId="0" borderId="43" xfId="63" applyNumberFormat="1" applyFont="1" applyFill="1" applyBorder="1" applyAlignment="1" applyProtection="1">
      <alignment horizontal="center" vertical="center"/>
      <protection locked="0"/>
    </xf>
    <xf numFmtId="176" fontId="7" fillId="33" borderId="28" xfId="65" applyNumberFormat="1" applyFont="1" applyFill="1" applyBorder="1" applyAlignment="1">
      <alignment horizontal="right" vertical="center"/>
      <protection/>
    </xf>
    <xf numFmtId="176" fontId="7" fillId="33" borderId="14" xfId="63" applyNumberFormat="1" applyFont="1" applyFill="1" applyBorder="1" applyAlignment="1">
      <alignment horizontal="right" vertical="center"/>
      <protection/>
    </xf>
    <xf numFmtId="176" fontId="7" fillId="33" borderId="20" xfId="63" applyNumberFormat="1" applyFont="1" applyFill="1" applyBorder="1" applyAlignment="1">
      <alignment horizontal="right" vertical="center"/>
      <protection/>
    </xf>
    <xf numFmtId="176" fontId="7" fillId="33" borderId="19" xfId="64" applyNumberFormat="1" applyFont="1" applyFill="1" applyBorder="1" applyAlignment="1">
      <alignment horizontal="right" vertical="center"/>
      <protection/>
    </xf>
    <xf numFmtId="176" fontId="7" fillId="33" borderId="33" xfId="64" applyNumberFormat="1" applyFont="1" applyFill="1" applyBorder="1" applyAlignment="1">
      <alignment horizontal="right" vertical="center"/>
      <protection/>
    </xf>
    <xf numFmtId="176" fontId="7" fillId="33" borderId="20" xfId="64" applyNumberFormat="1" applyFont="1" applyFill="1" applyBorder="1" applyAlignment="1">
      <alignment horizontal="right" vertical="center"/>
      <protection/>
    </xf>
    <xf numFmtId="176" fontId="7" fillId="33" borderId="21" xfId="64" applyNumberFormat="1" applyFont="1" applyFill="1" applyBorder="1" applyAlignment="1">
      <alignment horizontal="right" vertical="center"/>
      <protection/>
    </xf>
    <xf numFmtId="176" fontId="7" fillId="33" borderId="33" xfId="62" applyNumberFormat="1" applyFont="1" applyFill="1" applyBorder="1" applyAlignment="1">
      <alignment horizontal="right" vertical="center"/>
      <protection/>
    </xf>
    <xf numFmtId="176" fontId="7" fillId="33" borderId="17" xfId="62" applyNumberFormat="1" applyFont="1" applyFill="1" applyBorder="1" applyAlignment="1">
      <alignment horizontal="right" vertical="center"/>
      <protection/>
    </xf>
    <xf numFmtId="176" fontId="7" fillId="33" borderId="38" xfId="62" applyNumberFormat="1" applyFont="1" applyFill="1" applyBorder="1" applyAlignment="1">
      <alignment horizontal="right" vertical="center"/>
      <protection/>
    </xf>
    <xf numFmtId="176" fontId="7" fillId="33" borderId="46" xfId="61" applyNumberFormat="1" applyFont="1" applyFill="1" applyBorder="1" applyAlignment="1">
      <alignment horizontal="right" vertical="center"/>
      <protection/>
    </xf>
    <xf numFmtId="176" fontId="7" fillId="33" borderId="20" xfId="61" applyNumberFormat="1" applyFont="1" applyFill="1" applyBorder="1" applyAlignment="1">
      <alignment horizontal="right" vertical="center"/>
      <protection/>
    </xf>
    <xf numFmtId="176" fontId="7" fillId="34" borderId="16" xfId="61" applyNumberFormat="1" applyFont="1" applyFill="1" applyBorder="1" applyAlignment="1">
      <alignment horizontal="right" vertical="center"/>
      <protection/>
    </xf>
    <xf numFmtId="176" fontId="7" fillId="34" borderId="29" xfId="61" applyNumberFormat="1" applyFont="1" applyFill="1" applyBorder="1" applyAlignment="1">
      <alignment horizontal="right" vertical="center"/>
      <protection/>
    </xf>
    <xf numFmtId="176" fontId="8" fillId="0" borderId="48" xfId="62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33" borderId="0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49" fontId="7" fillId="35" borderId="35" xfId="65" applyNumberFormat="1" applyFont="1" applyFill="1" applyBorder="1" applyAlignment="1" applyProtection="1">
      <alignment horizontal="center" vertical="center"/>
      <protection locked="0"/>
    </xf>
    <xf numFmtId="176" fontId="7" fillId="33" borderId="10" xfId="66" applyNumberFormat="1" applyFont="1" applyFill="1" applyBorder="1" applyAlignment="1">
      <alignment horizontal="right" vertical="center"/>
      <protection/>
    </xf>
    <xf numFmtId="176" fontId="8" fillId="0" borderId="24" xfId="66" applyNumberFormat="1" applyFont="1" applyFill="1" applyBorder="1" applyAlignment="1" applyProtection="1">
      <alignment horizontal="right" vertical="center"/>
      <protection locked="0"/>
    </xf>
    <xf numFmtId="176" fontId="7" fillId="33" borderId="11" xfId="66" applyNumberFormat="1" applyFont="1" applyFill="1" applyBorder="1" applyAlignment="1">
      <alignment horizontal="right" vertical="center"/>
      <protection/>
    </xf>
    <xf numFmtId="176" fontId="8" fillId="0" borderId="25" xfId="66" applyNumberFormat="1" applyFont="1" applyFill="1" applyBorder="1" applyAlignment="1" applyProtection="1">
      <alignment horizontal="right" vertical="center"/>
      <protection locked="0"/>
    </xf>
    <xf numFmtId="176" fontId="7" fillId="33" borderId="16" xfId="66" applyNumberFormat="1" applyFont="1" applyFill="1" applyBorder="1" applyAlignment="1">
      <alignment horizontal="right" vertical="center"/>
      <protection/>
    </xf>
    <xf numFmtId="176" fontId="7" fillId="33" borderId="17" xfId="66" applyNumberFormat="1" applyFont="1" applyFill="1" applyBorder="1" applyAlignment="1">
      <alignment horizontal="right" vertical="center"/>
      <protection/>
    </xf>
    <xf numFmtId="176" fontId="7" fillId="33" borderId="18" xfId="66" applyNumberFormat="1" applyFont="1" applyFill="1" applyBorder="1" applyAlignment="1">
      <alignment horizontal="right" vertical="center"/>
      <protection/>
    </xf>
    <xf numFmtId="176" fontId="8" fillId="0" borderId="22" xfId="66" applyNumberFormat="1" applyFont="1" applyFill="1" applyBorder="1" applyAlignment="1" applyProtection="1">
      <alignment horizontal="right" vertical="center"/>
      <protection locked="0"/>
    </xf>
    <xf numFmtId="49" fontId="7" fillId="0" borderId="40" xfId="66" applyNumberFormat="1" applyFont="1" applyBorder="1" applyAlignment="1" applyProtection="1">
      <alignment horizontal="center" vertical="center"/>
      <protection locked="0"/>
    </xf>
    <xf numFmtId="176" fontId="7" fillId="33" borderId="33" xfId="66" applyNumberFormat="1" applyFont="1" applyFill="1" applyBorder="1" applyAlignment="1">
      <alignment horizontal="right" vertical="center"/>
      <protection/>
    </xf>
    <xf numFmtId="176" fontId="8" fillId="0" borderId="27" xfId="66" applyNumberFormat="1" applyFont="1" applyFill="1" applyBorder="1" applyAlignment="1" applyProtection="1">
      <alignment horizontal="right" vertical="center"/>
      <protection locked="0"/>
    </xf>
    <xf numFmtId="49" fontId="7" fillId="0" borderId="35" xfId="66" applyNumberFormat="1" applyFont="1" applyFill="1" applyBorder="1" applyAlignment="1" applyProtection="1">
      <alignment horizontal="center" vertical="center"/>
      <protection locked="0"/>
    </xf>
    <xf numFmtId="49" fontId="7" fillId="0" borderId="35" xfId="66" applyNumberFormat="1" applyFont="1" applyBorder="1" applyAlignment="1" applyProtection="1">
      <alignment horizontal="center" vertical="center"/>
      <protection locked="0"/>
    </xf>
    <xf numFmtId="176" fontId="7" fillId="33" borderId="28" xfId="66" applyNumberFormat="1" applyFont="1" applyFill="1" applyBorder="1" applyAlignment="1">
      <alignment horizontal="right" vertical="center"/>
      <protection/>
    </xf>
    <xf numFmtId="176" fontId="7" fillId="33" borderId="21" xfId="66" applyNumberFormat="1" applyFont="1" applyFill="1" applyBorder="1" applyAlignment="1">
      <alignment horizontal="right" vertical="center"/>
      <protection/>
    </xf>
    <xf numFmtId="49" fontId="7" fillId="0" borderId="40" xfId="66" applyNumberFormat="1" applyFont="1" applyFill="1" applyBorder="1" applyAlignment="1" applyProtection="1">
      <alignment horizontal="center" vertical="center"/>
      <protection locked="0"/>
    </xf>
    <xf numFmtId="49" fontId="7" fillId="0" borderId="43" xfId="66" applyNumberFormat="1" applyFont="1" applyFill="1" applyBorder="1" applyAlignment="1" applyProtection="1">
      <alignment horizontal="center" vertical="center"/>
      <protection locked="0"/>
    </xf>
    <xf numFmtId="49" fontId="7" fillId="0" borderId="43" xfId="66" applyNumberFormat="1" applyFont="1" applyBorder="1" applyAlignment="1" applyProtection="1">
      <alignment horizontal="center" vertical="center"/>
      <protection locked="0"/>
    </xf>
    <xf numFmtId="176" fontId="7" fillId="33" borderId="29" xfId="66" applyNumberFormat="1" applyFont="1" applyFill="1" applyBorder="1" applyAlignment="1">
      <alignment horizontal="right" vertical="center"/>
      <protection/>
    </xf>
    <xf numFmtId="176" fontId="8" fillId="0" borderId="32" xfId="66" applyNumberFormat="1" applyFont="1" applyFill="1" applyBorder="1" applyAlignment="1" applyProtection="1">
      <alignment horizontal="right" vertical="center"/>
      <protection locked="0"/>
    </xf>
    <xf numFmtId="176" fontId="7" fillId="33" borderId="19" xfId="66" applyNumberFormat="1" applyFont="1" applyFill="1" applyBorder="1" applyAlignment="1">
      <alignment horizontal="right" vertical="center"/>
      <protection/>
    </xf>
    <xf numFmtId="176" fontId="7" fillId="33" borderId="12" xfId="66" applyNumberFormat="1" applyFont="1" applyFill="1" applyBorder="1" applyAlignment="1">
      <alignment horizontal="right" vertical="center"/>
      <protection/>
    </xf>
    <xf numFmtId="49" fontId="7" fillId="35" borderId="35" xfId="66" applyNumberFormat="1" applyFont="1" applyFill="1" applyBorder="1" applyAlignment="1" applyProtection="1">
      <alignment horizontal="center" vertical="center"/>
      <protection locked="0"/>
    </xf>
    <xf numFmtId="176" fontId="8" fillId="0" borderId="47" xfId="66" applyNumberFormat="1" applyFont="1" applyFill="1" applyBorder="1" applyAlignment="1" applyProtection="1">
      <alignment horizontal="right" vertical="center"/>
      <protection locked="0"/>
    </xf>
    <xf numFmtId="176" fontId="8" fillId="0" borderId="48" xfId="66" applyNumberFormat="1" applyFont="1" applyFill="1" applyBorder="1" applyAlignment="1" applyProtection="1">
      <alignment horizontal="right" vertical="center"/>
      <protection locked="0"/>
    </xf>
    <xf numFmtId="49" fontId="7" fillId="35" borderId="40" xfId="66" applyNumberFormat="1" applyFont="1" applyFill="1" applyBorder="1" applyAlignment="1" applyProtection="1">
      <alignment horizontal="center" vertical="center"/>
      <protection locked="0"/>
    </xf>
    <xf numFmtId="176" fontId="7" fillId="33" borderId="14" xfId="66" applyNumberFormat="1" applyFont="1" applyFill="1" applyBorder="1" applyAlignment="1">
      <alignment horizontal="right" vertical="center"/>
      <protection/>
    </xf>
    <xf numFmtId="49" fontId="7" fillId="35" borderId="11" xfId="66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horizontal="right" vertical="center"/>
      <protection/>
    </xf>
    <xf numFmtId="38" fontId="10" fillId="0" borderId="0" xfId="49" applyFont="1" applyBorder="1" applyAlignment="1" applyProtection="1">
      <alignment horizontal="right" vertical="center"/>
      <protection locked="0"/>
    </xf>
    <xf numFmtId="49" fontId="7" fillId="35" borderId="35" xfId="62" applyNumberFormat="1" applyFont="1" applyFill="1" applyBorder="1" applyAlignment="1" applyProtection="1">
      <alignment horizontal="center" vertical="center"/>
      <protection locked="0"/>
    </xf>
    <xf numFmtId="49" fontId="7" fillId="0" borderId="11" xfId="66" applyNumberFormat="1" applyFont="1" applyBorder="1" applyAlignment="1" applyProtection="1">
      <alignment horizontal="center" vertical="center"/>
      <protection locked="0"/>
    </xf>
    <xf numFmtId="176" fontId="7" fillId="35" borderId="0" xfId="66" applyNumberFormat="1" applyFont="1" applyFill="1" applyBorder="1" applyAlignment="1">
      <alignment horizontal="right" vertical="center"/>
      <protection/>
    </xf>
    <xf numFmtId="176" fontId="11" fillId="0" borderId="52" xfId="67" applyNumberFormat="1" applyFont="1" applyBorder="1" applyAlignment="1" applyProtection="1">
      <alignment horizontal="center" vertical="center"/>
      <protection locked="0"/>
    </xf>
    <xf numFmtId="176" fontId="11" fillId="0" borderId="53" xfId="67" applyNumberFormat="1" applyFont="1" applyBorder="1" applyAlignment="1" applyProtection="1">
      <alignment horizontal="center" vertical="center"/>
      <protection locked="0"/>
    </xf>
    <xf numFmtId="49" fontId="7" fillId="35" borderId="39" xfId="66" applyNumberFormat="1" applyFont="1" applyFill="1" applyBorder="1" applyAlignment="1" applyProtection="1">
      <alignment horizontal="center" vertical="center"/>
      <protection locked="0"/>
    </xf>
    <xf numFmtId="176" fontId="7" fillId="33" borderId="20" xfId="66" applyNumberFormat="1" applyFont="1" applyFill="1" applyBorder="1" applyAlignment="1">
      <alignment horizontal="right" vertical="center"/>
      <protection/>
    </xf>
    <xf numFmtId="49" fontId="7" fillId="0" borderId="39" xfId="62" applyNumberFormat="1" applyFont="1" applyFill="1" applyBorder="1" applyAlignment="1" applyProtection="1">
      <alignment horizontal="center" vertical="center"/>
      <protection locked="0"/>
    </xf>
    <xf numFmtId="176" fontId="8" fillId="0" borderId="47" xfId="62" applyNumberFormat="1" applyFont="1" applyFill="1" applyBorder="1" applyAlignment="1" applyProtection="1">
      <alignment horizontal="right" vertical="center"/>
      <protection locked="0"/>
    </xf>
    <xf numFmtId="49" fontId="7" fillId="35" borderId="41" xfId="62" applyNumberFormat="1" applyFont="1" applyFill="1" applyBorder="1" applyAlignment="1" applyProtection="1">
      <alignment horizontal="center" vertical="center"/>
      <protection locked="0"/>
    </xf>
    <xf numFmtId="49" fontId="7" fillId="35" borderId="42" xfId="64" applyNumberFormat="1" applyFont="1" applyFill="1" applyBorder="1" applyAlignment="1" applyProtection="1">
      <alignment horizontal="center" vertical="center"/>
      <protection locked="0"/>
    </xf>
    <xf numFmtId="49" fontId="7" fillId="35" borderId="43" xfId="64" applyNumberFormat="1" applyFont="1" applyFill="1" applyBorder="1" applyAlignment="1" applyProtection="1">
      <alignment horizontal="center" vertical="center"/>
      <protection locked="0"/>
    </xf>
    <xf numFmtId="49" fontId="7" fillId="35" borderId="42" xfId="66" applyNumberFormat="1" applyFont="1" applyFill="1" applyBorder="1" applyAlignment="1" applyProtection="1">
      <alignment horizontal="center" vertical="center"/>
      <protection locked="0"/>
    </xf>
    <xf numFmtId="176" fontId="7" fillId="34" borderId="11" xfId="66" applyNumberFormat="1" applyFont="1" applyFill="1" applyBorder="1" applyAlignment="1">
      <alignment horizontal="right" vertical="center"/>
      <protection/>
    </xf>
    <xf numFmtId="176" fontId="7" fillId="34" borderId="16" xfId="64" applyNumberFormat="1" applyFont="1" applyFill="1" applyBorder="1" applyAlignment="1">
      <alignment horizontal="right" vertical="center"/>
      <protection/>
    </xf>
    <xf numFmtId="176" fontId="7" fillId="34" borderId="16" xfId="63" applyNumberFormat="1" applyFont="1" applyFill="1" applyBorder="1" applyAlignment="1">
      <alignment horizontal="right" vertical="center"/>
      <protection/>
    </xf>
    <xf numFmtId="176" fontId="7" fillId="34" borderId="19" xfId="65" applyNumberFormat="1" applyFont="1" applyFill="1" applyBorder="1" applyAlignment="1">
      <alignment horizontal="right" vertical="center"/>
      <protection/>
    </xf>
    <xf numFmtId="49" fontId="7" fillId="35" borderId="41" xfId="65" applyNumberFormat="1" applyFont="1" applyFill="1" applyBorder="1" applyAlignment="1" applyProtection="1">
      <alignment horizontal="center" vertical="center"/>
      <protection locked="0"/>
    </xf>
    <xf numFmtId="176" fontId="7" fillId="33" borderId="21" xfId="63" applyNumberFormat="1" applyFont="1" applyFill="1" applyBorder="1" applyAlignment="1">
      <alignment horizontal="right" vertical="center"/>
      <protection/>
    </xf>
    <xf numFmtId="49" fontId="7" fillId="0" borderId="12" xfId="63" applyNumberFormat="1" applyFont="1" applyFill="1" applyBorder="1" applyAlignment="1" applyProtection="1">
      <alignment horizontal="center" vertical="center"/>
      <protection locked="0"/>
    </xf>
    <xf numFmtId="176" fontId="8" fillId="0" borderId="25" xfId="63" applyNumberFormat="1" applyFont="1" applyFill="1" applyBorder="1" applyAlignment="1" applyProtection="1">
      <alignment horizontal="right" vertical="center"/>
      <protection locked="0"/>
    </xf>
    <xf numFmtId="49" fontId="7" fillId="0" borderId="38" xfId="65" applyNumberFormat="1" applyFont="1" applyFill="1" applyBorder="1" applyAlignment="1" applyProtection="1">
      <alignment horizontal="center" vertical="center"/>
      <protection locked="0"/>
    </xf>
    <xf numFmtId="49" fontId="7" fillId="0" borderId="11" xfId="66" applyNumberFormat="1" applyFont="1" applyFill="1" applyBorder="1" applyAlignment="1" applyProtection="1">
      <alignment horizontal="center" vertical="center"/>
      <protection locked="0"/>
    </xf>
    <xf numFmtId="176" fontId="11" fillId="0" borderId="54" xfId="67" applyNumberFormat="1" applyFont="1" applyBorder="1" applyAlignment="1" applyProtection="1">
      <alignment horizontal="center" vertical="center"/>
      <protection locked="0"/>
    </xf>
    <xf numFmtId="176" fontId="11" fillId="0" borderId="55" xfId="67" applyNumberFormat="1" applyFont="1" applyBorder="1" applyAlignment="1" applyProtection="1">
      <alignment horizontal="center" vertical="center"/>
      <protection locked="0"/>
    </xf>
    <xf numFmtId="49" fontId="7" fillId="0" borderId="30" xfId="65" applyNumberFormat="1" applyFont="1" applyBorder="1" applyAlignment="1" applyProtection="1">
      <alignment horizontal="center" vertical="center"/>
      <protection locked="0"/>
    </xf>
    <xf numFmtId="49" fontId="7" fillId="0" borderId="12" xfId="65" applyNumberFormat="1" applyFont="1" applyBorder="1" applyAlignment="1" applyProtection="1">
      <alignment horizontal="center" vertical="center"/>
      <protection locked="0"/>
    </xf>
    <xf numFmtId="49" fontId="7" fillId="0" borderId="11" xfId="65" applyNumberFormat="1" applyFont="1" applyBorder="1" applyAlignment="1" applyProtection="1">
      <alignment horizontal="center" vertical="center"/>
      <protection locked="0"/>
    </xf>
    <xf numFmtId="49" fontId="7" fillId="0" borderId="10" xfId="65" applyNumberFormat="1" applyFont="1" applyBorder="1" applyAlignment="1" applyProtection="1">
      <alignment horizontal="center" vertical="center"/>
      <protection locked="0"/>
    </xf>
    <xf numFmtId="49" fontId="7" fillId="0" borderId="15" xfId="65" applyNumberFormat="1" applyFont="1" applyBorder="1" applyAlignment="1" applyProtection="1">
      <alignment horizontal="center" vertical="center"/>
      <protection locked="0"/>
    </xf>
    <xf numFmtId="49" fontId="7" fillId="0" borderId="14" xfId="61" applyNumberFormat="1" applyFont="1" applyBorder="1" applyAlignment="1" applyProtection="1">
      <alignment horizontal="center" vertical="center"/>
      <protection locked="0"/>
    </xf>
    <xf numFmtId="49" fontId="7" fillId="0" borderId="11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49" fontId="7" fillId="0" borderId="11" xfId="61" applyNumberFormat="1" applyFont="1" applyFill="1" applyBorder="1" applyAlignment="1" applyProtection="1">
      <alignment horizontal="center" vertical="center"/>
      <protection locked="0"/>
    </xf>
    <xf numFmtId="49" fontId="7" fillId="0" borderId="20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Fill="1" applyBorder="1" applyAlignment="1" applyProtection="1">
      <alignment horizontal="center" vertical="center"/>
      <protection locked="0"/>
    </xf>
    <xf numFmtId="49" fontId="7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4" xfId="61" applyNumberFormat="1" applyFont="1" applyFill="1" applyBorder="1" applyAlignment="1" applyProtection="1">
      <alignment horizontal="center" vertical="center"/>
      <protection locked="0"/>
    </xf>
    <xf numFmtId="49" fontId="7" fillId="0" borderId="14" xfId="62" applyNumberFormat="1" applyFont="1" applyBorder="1" applyAlignment="1" applyProtection="1">
      <alignment horizontal="center" vertical="center"/>
      <protection locked="0"/>
    </xf>
    <xf numFmtId="49" fontId="7" fillId="0" borderId="11" xfId="62" applyNumberFormat="1" applyFont="1" applyBorder="1" applyAlignment="1" applyProtection="1">
      <alignment horizontal="center" vertical="center"/>
      <protection locked="0"/>
    </xf>
    <xf numFmtId="49" fontId="7" fillId="0" borderId="11" xfId="62" applyNumberFormat="1" applyFont="1" applyFill="1" applyBorder="1" applyAlignment="1" applyProtection="1">
      <alignment horizontal="center" vertical="center"/>
      <protection locked="0"/>
    </xf>
    <xf numFmtId="49" fontId="7" fillId="0" borderId="20" xfId="62" applyNumberFormat="1" applyFont="1" applyBorder="1" applyAlignment="1" applyProtection="1">
      <alignment horizontal="center" vertical="center"/>
      <protection locked="0"/>
    </xf>
    <xf numFmtId="49" fontId="7" fillId="0" borderId="14" xfId="64" applyNumberFormat="1" applyFont="1" applyFill="1" applyBorder="1" applyAlignment="1" applyProtection="1">
      <alignment horizontal="center" vertical="center"/>
      <protection locked="0"/>
    </xf>
    <xf numFmtId="49" fontId="7" fillId="0" borderId="11" xfId="64" applyNumberFormat="1" applyFont="1" applyBorder="1" applyAlignment="1" applyProtection="1">
      <alignment horizontal="center" vertical="center"/>
      <protection locked="0"/>
    </xf>
    <xf numFmtId="49" fontId="7" fillId="0" borderId="11" xfId="64" applyNumberFormat="1" applyFont="1" applyFill="1" applyBorder="1" applyAlignment="1" applyProtection="1">
      <alignment horizontal="center" vertical="center"/>
      <protection locked="0"/>
    </xf>
    <xf numFmtId="49" fontId="7" fillId="0" borderId="12" xfId="64" applyNumberFormat="1" applyFont="1" applyBorder="1" applyAlignment="1" applyProtection="1">
      <alignment horizontal="center" vertical="center"/>
      <protection locked="0"/>
    </xf>
    <xf numFmtId="49" fontId="7" fillId="0" borderId="20" xfId="64" applyNumberFormat="1" applyFont="1" applyBorder="1" applyAlignment="1" applyProtection="1">
      <alignment horizontal="center" vertical="center"/>
      <protection locked="0"/>
    </xf>
    <xf numFmtId="49" fontId="7" fillId="0" borderId="14" xfId="63" applyNumberFormat="1" applyFont="1" applyBorder="1" applyAlignment="1" applyProtection="1">
      <alignment horizontal="center" vertical="center"/>
      <protection locked="0"/>
    </xf>
    <xf numFmtId="49" fontId="7" fillId="0" borderId="10" xfId="63" applyNumberFormat="1" applyFont="1" applyBorder="1" applyAlignment="1" applyProtection="1">
      <alignment horizontal="center" vertical="center"/>
      <protection locked="0"/>
    </xf>
    <xf numFmtId="49" fontId="7" fillId="0" borderId="11" xfId="63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49" fontId="7" fillId="0" borderId="20" xfId="61" applyNumberFormat="1" applyFont="1" applyFill="1" applyBorder="1" applyAlignment="1" applyProtection="1">
      <alignment horizontal="center" vertical="center"/>
      <protection locked="0"/>
    </xf>
    <xf numFmtId="49" fontId="7" fillId="0" borderId="38" xfId="66" applyNumberFormat="1" applyFont="1" applyFill="1" applyBorder="1" applyAlignment="1" applyProtection="1">
      <alignment horizontal="center" vertical="center"/>
      <protection locked="0"/>
    </xf>
    <xf numFmtId="176" fontId="11" fillId="0" borderId="56" xfId="67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176" fontId="11" fillId="0" borderId="56" xfId="67" applyNumberFormat="1" applyFont="1" applyFill="1" applyBorder="1" applyAlignment="1" applyProtection="1">
      <alignment horizontal="center" vertical="center"/>
      <protection locked="0"/>
    </xf>
    <xf numFmtId="176" fontId="7" fillId="34" borderId="20" xfId="66" applyNumberFormat="1" applyFont="1" applyFill="1" applyBorder="1" applyAlignment="1">
      <alignment horizontal="right" vertical="center"/>
      <protection/>
    </xf>
    <xf numFmtId="176" fontId="7" fillId="34" borderId="17" xfId="61" applyNumberFormat="1" applyFont="1" applyFill="1" applyBorder="1" applyAlignment="1">
      <alignment horizontal="right" vertical="center"/>
      <protection/>
    </xf>
    <xf numFmtId="0" fontId="0" fillId="0" borderId="59" xfId="0" applyBorder="1" applyAlignment="1">
      <alignment horizontal="center" vertical="center"/>
    </xf>
    <xf numFmtId="176" fontId="7" fillId="34" borderId="11" xfId="61" applyNumberFormat="1" applyFont="1" applyFill="1" applyBorder="1" applyAlignment="1">
      <alignment horizontal="right" vertical="center"/>
      <protection/>
    </xf>
    <xf numFmtId="0" fontId="14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68" applyFont="1" applyBorder="1" applyAlignment="1">
      <alignment vertical="center" wrapText="1"/>
      <protection/>
    </xf>
    <xf numFmtId="0" fontId="0" fillId="0" borderId="60" xfId="68" applyFont="1" applyBorder="1" applyAlignment="1">
      <alignment vertical="center" wrapText="1"/>
      <protection/>
    </xf>
    <xf numFmtId="0" fontId="0" fillId="0" borderId="63" xfId="68" applyFont="1" applyBorder="1" applyAlignment="1">
      <alignment vertical="center" wrapText="1"/>
      <protection/>
    </xf>
    <xf numFmtId="0" fontId="0" fillId="0" borderId="64" xfId="0" applyBorder="1" applyAlignment="1">
      <alignment horizontal="center" vertical="center"/>
    </xf>
    <xf numFmtId="0" fontId="0" fillId="0" borderId="65" xfId="68" applyFont="1" applyBorder="1" applyAlignment="1">
      <alignment vertical="center" wrapText="1"/>
      <protection/>
    </xf>
    <xf numFmtId="0" fontId="0" fillId="0" borderId="31" xfId="0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0" fontId="0" fillId="0" borderId="31" xfId="68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62" xfId="0" applyBorder="1" applyAlignment="1">
      <alignment horizontal="center" vertical="center"/>
    </xf>
    <xf numFmtId="49" fontId="7" fillId="0" borderId="20" xfId="66" applyNumberFormat="1" applyFont="1" applyFill="1" applyBorder="1" applyAlignment="1" applyProtection="1">
      <alignment horizontal="center" vertical="center"/>
      <protection locked="0"/>
    </xf>
    <xf numFmtId="176" fontId="60" fillId="0" borderId="25" xfId="61" applyNumberFormat="1" applyFont="1" applyFill="1" applyBorder="1" applyAlignment="1" applyProtection="1">
      <alignment horizontal="right" vertical="center"/>
      <protection locked="0"/>
    </xf>
    <xf numFmtId="176" fontId="60" fillId="0" borderId="27" xfId="61" applyNumberFormat="1" applyFont="1" applyFill="1" applyBorder="1" applyAlignment="1" applyProtection="1">
      <alignment horizontal="right" vertical="center"/>
      <protection locked="0"/>
    </xf>
    <xf numFmtId="176" fontId="60" fillId="0" borderId="21" xfId="61" applyNumberFormat="1" applyFont="1" applyFill="1" applyBorder="1" applyAlignment="1" applyProtection="1">
      <alignment horizontal="right" vertical="center"/>
      <protection locked="0"/>
    </xf>
    <xf numFmtId="176" fontId="60" fillId="0" borderId="13" xfId="61" applyNumberFormat="1" applyFont="1" applyFill="1" applyBorder="1" applyAlignment="1" applyProtection="1">
      <alignment horizontal="right" vertical="center"/>
      <protection locked="0"/>
    </xf>
    <xf numFmtId="176" fontId="60" fillId="0" borderId="32" xfId="61" applyNumberFormat="1" applyFont="1" applyFill="1" applyBorder="1" applyAlignment="1" applyProtection="1">
      <alignment horizontal="right" vertical="center"/>
      <protection locked="0"/>
    </xf>
    <xf numFmtId="176" fontId="60" fillId="0" borderId="47" xfId="61" applyNumberFormat="1" applyFont="1" applyFill="1" applyBorder="1" applyAlignment="1" applyProtection="1">
      <alignment horizontal="right" vertical="center"/>
      <protection locked="0"/>
    </xf>
    <xf numFmtId="176" fontId="60" fillId="0" borderId="15" xfId="61" applyNumberFormat="1" applyFont="1" applyFill="1" applyBorder="1" applyAlignment="1" applyProtection="1">
      <alignment horizontal="right" vertical="center"/>
      <protection locked="0"/>
    </xf>
    <xf numFmtId="176" fontId="60" fillId="0" borderId="22" xfId="61" applyNumberFormat="1" applyFont="1" applyFill="1" applyBorder="1" applyAlignment="1" applyProtection="1">
      <alignment horizontal="right" vertical="center"/>
      <protection locked="0"/>
    </xf>
    <xf numFmtId="176" fontId="60" fillId="0" borderId="24" xfId="61" applyNumberFormat="1" applyFont="1" applyFill="1" applyBorder="1" applyAlignment="1" applyProtection="1">
      <alignment horizontal="right" vertical="center"/>
      <protection locked="0"/>
    </xf>
    <xf numFmtId="176" fontId="60" fillId="0" borderId="26" xfId="61" applyNumberFormat="1" applyFont="1" applyFill="1" applyBorder="1" applyAlignment="1" applyProtection="1">
      <alignment horizontal="right" vertical="center"/>
      <protection locked="0"/>
    </xf>
    <xf numFmtId="176" fontId="60" fillId="0" borderId="24" xfId="66" applyNumberFormat="1" applyFont="1" applyFill="1" applyBorder="1" applyAlignment="1" applyProtection="1">
      <alignment horizontal="right" vertical="center"/>
      <protection locked="0"/>
    </xf>
    <xf numFmtId="176" fontId="60" fillId="0" borderId="25" xfId="66" applyNumberFormat="1" applyFont="1" applyFill="1" applyBorder="1" applyAlignment="1" applyProtection="1">
      <alignment horizontal="right" vertical="center"/>
      <protection locked="0"/>
    </xf>
    <xf numFmtId="176" fontId="60" fillId="0" borderId="47" xfId="66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49" fontId="7" fillId="0" borderId="20" xfId="65" applyNumberFormat="1" applyFont="1" applyFill="1" applyBorder="1" applyAlignment="1" applyProtection="1">
      <alignment horizontal="center" vertical="center"/>
      <protection locked="0"/>
    </xf>
    <xf numFmtId="176" fontId="11" fillId="0" borderId="66" xfId="67" applyNumberFormat="1" applyFont="1" applyFill="1" applyBorder="1" applyAlignment="1" applyProtection="1">
      <alignment horizontal="center" vertical="center"/>
      <protection locked="0"/>
    </xf>
    <xf numFmtId="176" fontId="11" fillId="0" borderId="55" xfId="67" applyNumberFormat="1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0" fontId="0" fillId="0" borderId="49" xfId="68" applyFont="1" applyFill="1" applyBorder="1" applyAlignment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6" fillId="0" borderId="21" xfId="0" applyNumberFormat="1" applyFont="1" applyBorder="1" applyAlignment="1" applyProtection="1">
      <alignment horizontal="center" vertical="center"/>
      <protection locked="0"/>
    </xf>
    <xf numFmtId="180" fontId="6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38" fontId="6" fillId="0" borderId="21" xfId="49" applyFont="1" applyBorder="1" applyAlignment="1" applyProtection="1">
      <alignment horizontal="right" vertical="center"/>
      <protection/>
    </xf>
    <xf numFmtId="0" fontId="10" fillId="0" borderId="41" xfId="0" applyFont="1" applyBorder="1" applyAlignment="1">
      <alignment horizontal="left" vertical="center"/>
    </xf>
    <xf numFmtId="49" fontId="61" fillId="0" borderId="0" xfId="0" applyNumberFormat="1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49" fontId="62" fillId="36" borderId="67" xfId="0" applyNumberFormat="1" applyFont="1" applyFill="1" applyBorder="1" applyAlignment="1">
      <alignment horizontal="center" vertical="center" shrinkToFit="1"/>
    </xf>
    <xf numFmtId="49" fontId="7" fillId="0" borderId="10" xfId="61" applyNumberFormat="1" applyFont="1" applyFill="1" applyBorder="1" applyAlignment="1" applyProtection="1">
      <alignment horizontal="center" vertical="center"/>
      <protection locked="0"/>
    </xf>
    <xf numFmtId="49" fontId="7" fillId="0" borderId="43" xfId="62" applyNumberFormat="1" applyFont="1" applyFill="1" applyBorder="1" applyAlignment="1" applyProtection="1">
      <alignment horizontal="center" vertical="center"/>
      <protection locked="0"/>
    </xf>
    <xf numFmtId="49" fontId="7" fillId="0" borderId="11" xfId="63" applyNumberFormat="1" applyFont="1" applyFill="1" applyBorder="1" applyAlignment="1" applyProtection="1">
      <alignment horizontal="center" vertical="center"/>
      <protection locked="0"/>
    </xf>
    <xf numFmtId="49" fontId="7" fillId="0" borderId="15" xfId="63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9" fontId="7" fillId="36" borderId="11" xfId="61" applyNumberFormat="1" applyFont="1" applyFill="1" applyBorder="1" applyAlignment="1" applyProtection="1">
      <alignment horizontal="center" vertical="center"/>
      <protection locked="0"/>
    </xf>
    <xf numFmtId="176" fontId="8" fillId="0" borderId="48" xfId="63" applyNumberFormat="1" applyFont="1" applyFill="1" applyBorder="1" applyAlignment="1" applyProtection="1">
      <alignment horizontal="right" vertical="center"/>
      <protection locked="0"/>
    </xf>
    <xf numFmtId="49" fontId="7" fillId="36" borderId="35" xfId="63" applyNumberFormat="1" applyFont="1" applyFill="1" applyBorder="1" applyAlignment="1" applyProtection="1">
      <alignment horizontal="center" vertical="center"/>
      <protection locked="0"/>
    </xf>
    <xf numFmtId="49" fontId="7" fillId="36" borderId="20" xfId="63" applyNumberFormat="1" applyFont="1" applyFill="1" applyBorder="1" applyAlignment="1" applyProtection="1">
      <alignment horizontal="center" vertical="center"/>
      <protection locked="0"/>
    </xf>
    <xf numFmtId="49" fontId="7" fillId="36" borderId="35" xfId="66" applyNumberFormat="1" applyFont="1" applyFill="1" applyBorder="1" applyAlignment="1" applyProtection="1">
      <alignment horizontal="center" vertical="center"/>
      <protection locked="0"/>
    </xf>
    <xf numFmtId="49" fontId="7" fillId="36" borderId="42" xfId="66" applyNumberFormat="1" applyFont="1" applyFill="1" applyBorder="1" applyAlignment="1" applyProtection="1">
      <alignment horizontal="center" vertical="center"/>
      <protection locked="0"/>
    </xf>
    <xf numFmtId="49" fontId="7" fillId="36" borderId="41" xfId="66" applyNumberFormat="1" applyFont="1" applyFill="1" applyBorder="1" applyAlignment="1" applyProtection="1">
      <alignment horizontal="center" vertical="center"/>
      <protection locked="0"/>
    </xf>
    <xf numFmtId="49" fontId="7" fillId="36" borderId="38" xfId="66" applyNumberFormat="1" applyFont="1" applyFill="1" applyBorder="1" applyAlignment="1" applyProtection="1">
      <alignment horizontal="center" vertical="center"/>
      <protection locked="0"/>
    </xf>
    <xf numFmtId="49" fontId="16" fillId="36" borderId="63" xfId="0" applyNumberFormat="1" applyFont="1" applyFill="1" applyBorder="1" applyAlignment="1">
      <alignment horizontal="center" vertical="center"/>
    </xf>
    <xf numFmtId="49" fontId="16" fillId="36" borderId="59" xfId="0" applyNumberFormat="1" applyFont="1" applyFill="1" applyBorder="1" applyAlignment="1">
      <alignment horizontal="center" vertical="center"/>
    </xf>
    <xf numFmtId="49" fontId="16" fillId="36" borderId="61" xfId="0" applyNumberFormat="1" applyFont="1" applyFill="1" applyBorder="1" applyAlignment="1">
      <alignment horizontal="center" vertical="center"/>
    </xf>
    <xf numFmtId="49" fontId="16" fillId="36" borderId="64" xfId="0" applyNumberFormat="1" applyFont="1" applyFill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66" applyNumberFormat="1" applyFont="1" applyFill="1" applyBorder="1" applyAlignment="1" applyProtection="1">
      <alignment horizontal="center" vertical="center"/>
      <protection locked="0"/>
    </xf>
    <xf numFmtId="49" fontId="0" fillId="0" borderId="0" xfId="66" applyNumberFormat="1" applyFont="1" applyBorder="1" applyAlignment="1" applyProtection="1">
      <alignment horizontal="center" vertical="center"/>
      <protection locked="0"/>
    </xf>
    <xf numFmtId="49" fontId="0" fillId="0" borderId="0" xfId="66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176" fontId="6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62" applyNumberFormat="1" applyFont="1" applyBorder="1" applyAlignment="1" applyProtection="1">
      <alignment horizontal="right" vertical="center"/>
      <protection locked="0"/>
    </xf>
    <xf numFmtId="0" fontId="10" fillId="0" borderId="0" xfId="62" applyFont="1" applyBorder="1" applyAlignment="1" applyProtection="1">
      <alignment horizontal="right" vertical="center"/>
      <protection locked="0"/>
    </xf>
    <xf numFmtId="176" fontId="8" fillId="0" borderId="0" xfId="64" applyNumberFormat="1" applyFont="1" applyFill="1" applyBorder="1" applyAlignment="1" applyProtection="1">
      <alignment horizontal="right" vertical="center"/>
      <protection locked="0"/>
    </xf>
    <xf numFmtId="176" fontId="10" fillId="0" borderId="0" xfId="64" applyNumberFormat="1" applyFont="1" applyBorder="1" applyAlignment="1" applyProtection="1">
      <alignment horizontal="right" vertical="center"/>
      <protection locked="0"/>
    </xf>
    <xf numFmtId="49" fontId="4" fillId="0" borderId="0" xfId="63" applyNumberFormat="1" applyFont="1" applyBorder="1" applyAlignment="1" applyProtection="1">
      <alignment horizontal="center" vertical="center"/>
      <protection locked="0"/>
    </xf>
    <xf numFmtId="176" fontId="8" fillId="0" borderId="0" xfId="63" applyNumberFormat="1" applyFont="1" applyFill="1" applyBorder="1" applyAlignment="1" applyProtection="1">
      <alignment horizontal="right" vertical="center"/>
      <protection locked="0"/>
    </xf>
    <xf numFmtId="176" fontId="10" fillId="0" borderId="0" xfId="63" applyNumberFormat="1" applyFont="1" applyBorder="1" applyAlignment="1" applyProtection="1">
      <alignment horizontal="right" vertical="center"/>
      <protection locked="0"/>
    </xf>
    <xf numFmtId="0" fontId="10" fillId="0" borderId="0" xfId="63" applyFont="1" applyBorder="1" applyAlignment="1" applyProtection="1">
      <alignment horizontal="right" vertical="center"/>
      <protection locked="0"/>
    </xf>
    <xf numFmtId="176" fontId="60" fillId="0" borderId="0" xfId="66" applyNumberFormat="1" applyFont="1" applyFill="1" applyBorder="1" applyAlignment="1" applyProtection="1">
      <alignment horizontal="right" vertical="center"/>
      <protection locked="0"/>
    </xf>
    <xf numFmtId="176" fontId="62" fillId="0" borderId="0" xfId="66" applyNumberFormat="1" applyFont="1" applyFill="1" applyBorder="1" applyAlignment="1" applyProtection="1">
      <alignment horizontal="right" vertical="center"/>
      <protection locked="0"/>
    </xf>
    <xf numFmtId="49" fontId="4" fillId="0" borderId="0" xfId="65" applyNumberFormat="1" applyFont="1" applyBorder="1" applyAlignment="1" applyProtection="1">
      <alignment horizontal="center" vertical="center"/>
      <protection locked="0"/>
    </xf>
    <xf numFmtId="176" fontId="8" fillId="0" borderId="0" xfId="65" applyNumberFormat="1" applyFont="1" applyFill="1" applyBorder="1" applyAlignment="1" applyProtection="1">
      <alignment horizontal="right" vertical="center"/>
      <protection locked="0"/>
    </xf>
    <xf numFmtId="176" fontId="12" fillId="0" borderId="0" xfId="65" applyNumberFormat="1" applyFont="1" applyBorder="1" applyProtection="1">
      <alignment vertical="center" readingOrder="2"/>
      <protection locked="0"/>
    </xf>
    <xf numFmtId="176" fontId="10" fillId="0" borderId="0" xfId="65" applyNumberFormat="1" applyFont="1" applyBorder="1" applyAlignment="1" applyProtection="1">
      <alignment horizontal="right" vertical="center"/>
      <protection locked="0"/>
    </xf>
    <xf numFmtId="0" fontId="10" fillId="0" borderId="0" xfId="65" applyFont="1" applyBorder="1" applyAlignment="1" applyProtection="1">
      <alignment horizontal="right" vertical="center"/>
      <protection locked="0"/>
    </xf>
    <xf numFmtId="38" fontId="10" fillId="0" borderId="0" xfId="65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7" fillId="0" borderId="70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181" fontId="13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181" fontId="9" fillId="0" borderId="21" xfId="0" applyNumberFormat="1" applyFont="1" applyBorder="1" applyAlignment="1" applyProtection="1">
      <alignment horizontal="center" vertical="center" wrapText="1"/>
      <protection locked="0"/>
    </xf>
    <xf numFmtId="181" fontId="9" fillId="0" borderId="19" xfId="0" applyNumberFormat="1" applyFont="1" applyBorder="1" applyAlignment="1" applyProtection="1">
      <alignment horizontal="center" vertical="center" wrapText="1"/>
      <protection locked="0"/>
    </xf>
    <xf numFmtId="178" fontId="4" fillId="0" borderId="41" xfId="0" applyNumberFormat="1" applyFont="1" applyBorder="1" applyAlignment="1">
      <alignment horizontal="center" vertical="center" wrapText="1"/>
    </xf>
    <xf numFmtId="178" fontId="4" fillId="0" borderId="38" xfId="0" applyNumberFormat="1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8" fontId="9" fillId="0" borderId="17" xfId="49" applyFont="1" applyBorder="1" applyAlignment="1" applyProtection="1">
      <alignment horizontal="right" vertical="center"/>
      <protection/>
    </xf>
    <xf numFmtId="38" fontId="9" fillId="0" borderId="21" xfId="49" applyFont="1" applyBorder="1" applyAlignment="1" applyProtection="1">
      <alignment horizontal="right" vertical="center"/>
      <protection/>
    </xf>
    <xf numFmtId="38" fontId="9" fillId="0" borderId="19" xfId="49" applyFont="1" applyBorder="1" applyAlignment="1" applyProtection="1">
      <alignment horizontal="right" vertical="center"/>
      <protection/>
    </xf>
    <xf numFmtId="0" fontId="20" fillId="0" borderId="0" xfId="0" applyNumberFormat="1" applyFont="1" applyAlignment="1">
      <alignment horizontal="center" vertical="top" wrapText="1"/>
    </xf>
    <xf numFmtId="0" fontId="7" fillId="0" borderId="37" xfId="0" applyFont="1" applyBorder="1" applyAlignment="1" applyProtection="1">
      <alignment horizontal="left" vertical="center"/>
      <protection locked="0"/>
    </xf>
    <xf numFmtId="49" fontId="13" fillId="36" borderId="0" xfId="0" applyNumberFormat="1" applyFont="1" applyFill="1" applyAlignment="1" applyProtection="1">
      <alignment horizontal="center" vertical="center"/>
      <protection locked="0"/>
    </xf>
    <xf numFmtId="38" fontId="10" fillId="0" borderId="71" xfId="49" applyFont="1" applyBorder="1" applyAlignment="1" applyProtection="1">
      <alignment horizontal="right" vertical="center"/>
      <protection locked="0"/>
    </xf>
    <xf numFmtId="38" fontId="10" fillId="0" borderId="48" xfId="49" applyFont="1" applyBorder="1" applyAlignment="1" applyProtection="1">
      <alignment horizontal="right" vertical="center"/>
      <protection locked="0"/>
    </xf>
    <xf numFmtId="49" fontId="18" fillId="0" borderId="0" xfId="67" applyNumberFormat="1" applyFont="1" applyAlignment="1" applyProtection="1">
      <alignment horizontal="left" vertical="center" wrapText="1"/>
      <protection locked="0"/>
    </xf>
    <xf numFmtId="49" fontId="18" fillId="0" borderId="37" xfId="67" applyNumberFormat="1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49" fontId="7" fillId="0" borderId="72" xfId="61" applyNumberFormat="1" applyFont="1" applyFill="1" applyBorder="1" applyAlignment="1" applyProtection="1">
      <alignment horizontal="center" vertical="center"/>
      <protection locked="0"/>
    </xf>
    <xf numFmtId="49" fontId="7" fillId="0" borderId="13" xfId="61" applyNumberFormat="1" applyFont="1" applyFill="1" applyBorder="1" applyAlignment="1" applyProtection="1">
      <alignment horizontal="center" vertical="center"/>
      <protection locked="0"/>
    </xf>
    <xf numFmtId="49" fontId="7" fillId="0" borderId="72" xfId="61" applyNumberFormat="1" applyFont="1" applyBorder="1" applyAlignment="1" applyProtection="1">
      <alignment horizontal="center" vertical="center"/>
      <protection locked="0"/>
    </xf>
    <xf numFmtId="49" fontId="7" fillId="0" borderId="13" xfId="61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49" fontId="4" fillId="0" borderId="57" xfId="61" applyNumberFormat="1" applyFont="1" applyBorder="1" applyAlignment="1" applyProtection="1">
      <alignment horizontal="center" vertical="center"/>
      <protection locked="0"/>
    </xf>
    <xf numFmtId="49" fontId="4" fillId="0" borderId="49" xfId="61" applyNumberFormat="1" applyFont="1" applyBorder="1" applyAlignment="1" applyProtection="1">
      <alignment horizontal="center" vertical="center"/>
      <protection locked="0"/>
    </xf>
    <xf numFmtId="49" fontId="4" fillId="0" borderId="50" xfId="61" applyNumberFormat="1" applyFont="1" applyBorder="1" applyAlignment="1" applyProtection="1">
      <alignment horizontal="center" vertical="center"/>
      <protection locked="0"/>
    </xf>
    <xf numFmtId="49" fontId="4" fillId="0" borderId="59" xfId="61" applyNumberFormat="1" applyFont="1" applyBorder="1" applyAlignment="1" applyProtection="1">
      <alignment horizontal="center" vertical="center"/>
      <protection locked="0"/>
    </xf>
    <xf numFmtId="49" fontId="4" fillId="0" borderId="37" xfId="61" applyNumberFormat="1" applyFont="1" applyBorder="1" applyAlignment="1" applyProtection="1">
      <alignment horizontal="center" vertical="center"/>
      <protection locked="0"/>
    </xf>
    <xf numFmtId="49" fontId="4" fillId="0" borderId="73" xfId="61" applyNumberFormat="1" applyFont="1" applyBorder="1" applyAlignment="1" applyProtection="1">
      <alignment horizontal="center" vertical="center"/>
      <protection locked="0"/>
    </xf>
    <xf numFmtId="38" fontId="10" fillId="34" borderId="30" xfId="49" applyFont="1" applyFill="1" applyBorder="1" applyAlignment="1">
      <alignment horizontal="right" vertical="center"/>
    </xf>
    <xf numFmtId="0" fontId="7" fillId="34" borderId="15" xfId="61" applyFont="1" applyFill="1" applyBorder="1" applyAlignment="1">
      <alignment horizontal="right" vertical="center"/>
      <protection/>
    </xf>
    <xf numFmtId="0" fontId="10" fillId="0" borderId="57" xfId="61" applyNumberFormat="1" applyFont="1" applyBorder="1" applyAlignment="1" applyProtection="1">
      <alignment horizontal="center" vertical="center"/>
      <protection locked="0"/>
    </xf>
    <xf numFmtId="0" fontId="7" fillId="0" borderId="49" xfId="61" applyFont="1" applyBorder="1" applyAlignment="1" applyProtection="1">
      <alignment horizontal="center" vertical="center"/>
      <protection locked="0"/>
    </xf>
    <xf numFmtId="0" fontId="7" fillId="0" borderId="59" xfId="61" applyFont="1" applyBorder="1" applyAlignment="1" applyProtection="1">
      <alignment horizontal="center" vertical="center"/>
      <protection locked="0"/>
    </xf>
    <xf numFmtId="0" fontId="7" fillId="0" borderId="37" xfId="61" applyFont="1" applyBorder="1" applyAlignment="1" applyProtection="1">
      <alignment horizontal="center" vertical="center"/>
      <protection locked="0"/>
    </xf>
    <xf numFmtId="176" fontId="10" fillId="34" borderId="30" xfId="62" applyNumberFormat="1" applyFont="1" applyFill="1" applyBorder="1" applyAlignment="1">
      <alignment horizontal="right" vertical="center"/>
      <protection/>
    </xf>
    <xf numFmtId="176" fontId="10" fillId="34" borderId="46" xfId="62" applyNumberFormat="1" applyFont="1" applyFill="1" applyBorder="1" applyAlignment="1">
      <alignment horizontal="right" vertical="center"/>
      <protection/>
    </xf>
    <xf numFmtId="0" fontId="7" fillId="34" borderId="15" xfId="62" applyFont="1" applyFill="1" applyBorder="1" applyAlignment="1">
      <alignment horizontal="right"/>
      <protection/>
    </xf>
    <xf numFmtId="176" fontId="10" fillId="0" borderId="71" xfId="62" applyNumberFormat="1" applyFont="1" applyBorder="1" applyAlignment="1" applyProtection="1">
      <alignment horizontal="right" vertical="center"/>
      <protection locked="0"/>
    </xf>
    <xf numFmtId="176" fontId="10" fillId="0" borderId="32" xfId="62" applyNumberFormat="1" applyFont="1" applyBorder="1" applyAlignment="1" applyProtection="1">
      <alignment horizontal="right" vertical="center"/>
      <protection locked="0"/>
    </xf>
    <xf numFmtId="0" fontId="10" fillId="0" borderId="48" xfId="62" applyFont="1" applyBorder="1" applyAlignment="1" applyProtection="1">
      <alignment horizontal="right" vertical="center"/>
      <protection locked="0"/>
    </xf>
    <xf numFmtId="49" fontId="4" fillId="0" borderId="57" xfId="62" applyNumberFormat="1" applyFont="1" applyBorder="1" applyAlignment="1" applyProtection="1">
      <alignment horizontal="center" vertical="center"/>
      <protection locked="0"/>
    </xf>
    <xf numFmtId="49" fontId="4" fillId="0" borderId="49" xfId="62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49" fontId="4" fillId="0" borderId="59" xfId="62" applyNumberFormat="1" applyFont="1" applyBorder="1" applyAlignment="1" applyProtection="1">
      <alignment horizontal="center" vertical="center"/>
      <protection locked="0"/>
    </xf>
    <xf numFmtId="49" fontId="4" fillId="0" borderId="37" xfId="62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49" fontId="7" fillId="0" borderId="74" xfId="62" applyNumberFormat="1" applyFont="1" applyBorder="1" applyAlignment="1" applyProtection="1">
      <alignment horizontal="center" vertical="center"/>
      <protection locked="0"/>
    </xf>
    <xf numFmtId="49" fontId="7" fillId="0" borderId="75" xfId="62" applyNumberFormat="1" applyFont="1" applyBorder="1" applyAlignment="1" applyProtection="1">
      <alignment horizontal="center" vertical="center"/>
      <protection locked="0"/>
    </xf>
    <xf numFmtId="49" fontId="7" fillId="0" borderId="59" xfId="62" applyNumberFormat="1" applyFont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0" fontId="10" fillId="0" borderId="57" xfId="62" applyNumberFormat="1" applyFont="1" applyBorder="1" applyAlignment="1" applyProtection="1">
      <alignment horizontal="center" vertical="center"/>
      <protection locked="0"/>
    </xf>
    <xf numFmtId="0" fontId="7" fillId="0" borderId="49" xfId="62" applyFont="1" applyBorder="1" applyAlignment="1" applyProtection="1">
      <alignment horizontal="center"/>
      <protection locked="0"/>
    </xf>
    <xf numFmtId="0" fontId="10" fillId="0" borderId="56" xfId="62" applyNumberFormat="1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/>
      <protection locked="0"/>
    </xf>
    <xf numFmtId="0" fontId="7" fillId="0" borderId="59" xfId="62" applyFont="1" applyBorder="1" applyAlignment="1" applyProtection="1">
      <alignment horizontal="center"/>
      <protection locked="0"/>
    </xf>
    <xf numFmtId="0" fontId="7" fillId="0" borderId="37" xfId="62" applyFont="1" applyBorder="1" applyAlignment="1" applyProtection="1">
      <alignment horizontal="center"/>
      <protection locked="0"/>
    </xf>
    <xf numFmtId="49" fontId="7" fillId="0" borderId="72" xfId="62" applyNumberFormat="1" applyFont="1" applyBorder="1" applyAlignment="1" applyProtection="1">
      <alignment horizontal="center" vertical="center"/>
      <protection locked="0"/>
    </xf>
    <xf numFmtId="49" fontId="7" fillId="0" borderId="13" xfId="62" applyNumberFormat="1" applyFont="1" applyBorder="1" applyAlignment="1" applyProtection="1">
      <alignment horizontal="center" vertical="center"/>
      <protection locked="0"/>
    </xf>
    <xf numFmtId="176" fontId="10" fillId="33" borderId="30" xfId="64" applyNumberFormat="1" applyFont="1" applyFill="1" applyBorder="1" applyAlignment="1">
      <alignment horizontal="right" vertical="center"/>
      <protection/>
    </xf>
    <xf numFmtId="0" fontId="10" fillId="33" borderId="15" xfId="64" applyFont="1" applyFill="1" applyBorder="1" applyAlignment="1">
      <alignment horizontal="right" vertical="center"/>
      <protection/>
    </xf>
    <xf numFmtId="176" fontId="10" fillId="0" borderId="71" xfId="64" applyNumberFormat="1" applyFont="1" applyBorder="1" applyAlignment="1" applyProtection="1">
      <alignment horizontal="right" vertical="center"/>
      <protection locked="0"/>
    </xf>
    <xf numFmtId="176" fontId="10" fillId="0" borderId="48" xfId="64" applyNumberFormat="1" applyFont="1" applyBorder="1" applyAlignment="1" applyProtection="1">
      <alignment horizontal="right" vertical="center"/>
      <protection locked="0"/>
    </xf>
    <xf numFmtId="49" fontId="7" fillId="0" borderId="31" xfId="64" applyNumberFormat="1" applyFont="1" applyBorder="1" applyAlignment="1" applyProtection="1">
      <alignment horizontal="center" vertical="center"/>
      <protection locked="0"/>
    </xf>
    <xf numFmtId="49" fontId="7" fillId="0" borderId="75" xfId="64" applyNumberFormat="1" applyFont="1" applyBorder="1" applyAlignment="1" applyProtection="1">
      <alignment horizontal="center" vertical="center"/>
      <protection locked="0"/>
    </xf>
    <xf numFmtId="49" fontId="7" fillId="0" borderId="74" xfId="64" applyNumberFormat="1" applyFont="1" applyBorder="1" applyAlignment="1" applyProtection="1">
      <alignment horizontal="center" vertical="center"/>
      <protection locked="0"/>
    </xf>
    <xf numFmtId="49" fontId="4" fillId="0" borderId="57" xfId="64" applyNumberFormat="1" applyFont="1" applyBorder="1" applyAlignment="1" applyProtection="1">
      <alignment horizontal="center" vertical="center"/>
      <protection locked="0"/>
    </xf>
    <xf numFmtId="49" fontId="4" fillId="0" borderId="49" xfId="64" applyNumberFormat="1" applyFont="1" applyBorder="1" applyAlignment="1" applyProtection="1">
      <alignment horizontal="center" vertical="center"/>
      <protection locked="0"/>
    </xf>
    <xf numFmtId="49" fontId="4" fillId="0" borderId="59" xfId="64" applyNumberFormat="1" applyFont="1" applyBorder="1" applyAlignment="1" applyProtection="1">
      <alignment horizontal="center" vertical="center"/>
      <protection locked="0"/>
    </xf>
    <xf numFmtId="49" fontId="4" fillId="0" borderId="37" xfId="64" applyNumberFormat="1" applyFont="1" applyBorder="1" applyAlignment="1" applyProtection="1">
      <alignment horizontal="center" vertical="center"/>
      <protection locked="0"/>
    </xf>
    <xf numFmtId="0" fontId="7" fillId="0" borderId="31" xfId="64" applyFont="1" applyBorder="1" applyAlignment="1" applyProtection="1">
      <alignment horizontal="center" vertical="center"/>
      <protection locked="0"/>
    </xf>
    <xf numFmtId="0" fontId="7" fillId="0" borderId="75" xfId="64" applyFont="1" applyBorder="1" applyAlignment="1" applyProtection="1">
      <alignment horizontal="center" vertical="center"/>
      <protection locked="0"/>
    </xf>
    <xf numFmtId="0" fontId="10" fillId="0" borderId="57" xfId="64" applyFont="1" applyBorder="1" applyAlignment="1" applyProtection="1">
      <alignment horizontal="center" vertical="center"/>
      <protection locked="0"/>
    </xf>
    <xf numFmtId="0" fontId="7" fillId="0" borderId="44" xfId="64" applyFont="1" applyBorder="1" applyAlignment="1" applyProtection="1">
      <alignment horizontal="center" vertical="center"/>
      <protection locked="0"/>
    </xf>
    <xf numFmtId="0" fontId="7" fillId="0" borderId="59" xfId="64" applyFont="1" applyBorder="1" applyAlignment="1" applyProtection="1">
      <alignment horizontal="center" vertical="center"/>
      <protection locked="0"/>
    </xf>
    <xf numFmtId="0" fontId="7" fillId="0" borderId="42" xfId="64" applyFont="1" applyBorder="1" applyAlignment="1" applyProtection="1">
      <alignment horizontal="center" vertical="center"/>
      <protection locked="0"/>
    </xf>
    <xf numFmtId="0" fontId="10" fillId="0" borderId="57" xfId="63" applyNumberFormat="1" applyFont="1" applyBorder="1" applyAlignment="1" applyProtection="1">
      <alignment horizontal="center" vertical="center"/>
      <protection locked="0"/>
    </xf>
    <xf numFmtId="0" fontId="7" fillId="0" borderId="44" xfId="63" applyFont="1" applyBorder="1" applyAlignment="1" applyProtection="1">
      <alignment horizontal="center" vertical="center"/>
      <protection locked="0"/>
    </xf>
    <xf numFmtId="0" fontId="7" fillId="0" borderId="59" xfId="63" applyFont="1" applyBorder="1" applyAlignment="1" applyProtection="1">
      <alignment horizontal="center" vertical="center"/>
      <protection locked="0"/>
    </xf>
    <xf numFmtId="0" fontId="7" fillId="0" borderId="42" xfId="63" applyFont="1" applyBorder="1" applyAlignment="1" applyProtection="1">
      <alignment horizontal="center" vertical="center"/>
      <protection locked="0"/>
    </xf>
    <xf numFmtId="49" fontId="7" fillId="0" borderId="74" xfId="63" applyNumberFormat="1" applyFont="1" applyBorder="1" applyAlignment="1" applyProtection="1">
      <alignment horizontal="center" vertical="center"/>
      <protection locked="0"/>
    </xf>
    <xf numFmtId="49" fontId="7" fillId="0" borderId="75" xfId="63" applyNumberFormat="1" applyFont="1" applyBorder="1" applyAlignment="1" applyProtection="1">
      <alignment horizontal="center" vertical="center"/>
      <protection locked="0"/>
    </xf>
    <xf numFmtId="176" fontId="10" fillId="33" borderId="30" xfId="63" applyNumberFormat="1" applyFont="1" applyFill="1" applyBorder="1" applyAlignment="1">
      <alignment vertical="center"/>
      <protection/>
    </xf>
    <xf numFmtId="0" fontId="7" fillId="33" borderId="15" xfId="63" applyFont="1" applyFill="1" applyBorder="1" applyAlignment="1">
      <alignment vertical="center"/>
      <protection/>
    </xf>
    <xf numFmtId="176" fontId="10" fillId="0" borderId="71" xfId="63" applyNumberFormat="1" applyFont="1" applyBorder="1" applyAlignment="1" applyProtection="1">
      <alignment horizontal="right" vertical="center"/>
      <protection locked="0"/>
    </xf>
    <xf numFmtId="0" fontId="10" fillId="0" borderId="48" xfId="63" applyFont="1" applyBorder="1" applyAlignment="1" applyProtection="1">
      <alignment horizontal="right" vertical="center"/>
      <protection locked="0"/>
    </xf>
    <xf numFmtId="49" fontId="4" fillId="0" borderId="57" xfId="63" applyNumberFormat="1" applyFont="1" applyBorder="1" applyAlignment="1" applyProtection="1">
      <alignment horizontal="center" vertical="center"/>
      <protection locked="0"/>
    </xf>
    <xf numFmtId="49" fontId="4" fillId="0" borderId="49" xfId="63" applyNumberFormat="1" applyFont="1" applyBorder="1" applyAlignment="1" applyProtection="1">
      <alignment horizontal="center" vertical="center"/>
      <protection locked="0"/>
    </xf>
    <xf numFmtId="49" fontId="4" fillId="0" borderId="50" xfId="63" applyNumberFormat="1" applyFont="1" applyBorder="1" applyAlignment="1" applyProtection="1">
      <alignment horizontal="center" vertical="center"/>
      <protection locked="0"/>
    </xf>
    <xf numFmtId="49" fontId="4" fillId="0" borderId="59" xfId="63" applyNumberFormat="1" applyFont="1" applyBorder="1" applyAlignment="1" applyProtection="1">
      <alignment horizontal="center" vertical="center"/>
      <protection locked="0"/>
    </xf>
    <xf numFmtId="49" fontId="4" fillId="0" borderId="37" xfId="63" applyNumberFormat="1" applyFont="1" applyBorder="1" applyAlignment="1" applyProtection="1">
      <alignment horizontal="center" vertical="center"/>
      <protection locked="0"/>
    </xf>
    <xf numFmtId="49" fontId="4" fillId="0" borderId="73" xfId="63" applyNumberFormat="1" applyFont="1" applyBorder="1" applyAlignment="1" applyProtection="1">
      <alignment horizontal="center" vertical="center"/>
      <protection locked="0"/>
    </xf>
    <xf numFmtId="49" fontId="7" fillId="0" borderId="31" xfId="63" applyNumberFormat="1" applyFont="1" applyBorder="1" applyAlignment="1" applyProtection="1">
      <alignment horizontal="center" vertical="center"/>
      <protection locked="0"/>
    </xf>
    <xf numFmtId="49" fontId="7" fillId="0" borderId="59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176" fontId="62" fillId="0" borderId="50" xfId="66" applyNumberFormat="1" applyFont="1" applyFill="1" applyBorder="1" applyAlignment="1" applyProtection="1">
      <alignment horizontal="right" vertical="center"/>
      <protection locked="0"/>
    </xf>
    <xf numFmtId="0" fontId="7" fillId="0" borderId="73" xfId="0" applyFont="1" applyBorder="1" applyAlignment="1">
      <alignment horizontal="right" vertical="center"/>
    </xf>
    <xf numFmtId="49" fontId="7" fillId="0" borderId="59" xfId="66" applyNumberFormat="1" applyFont="1" applyBorder="1" applyAlignment="1" applyProtection="1">
      <alignment horizontal="center" vertical="center"/>
      <protection locked="0"/>
    </xf>
    <xf numFmtId="49" fontId="7" fillId="0" borderId="75" xfId="66" applyNumberFormat="1" applyFont="1" applyBorder="1" applyAlignment="1" applyProtection="1">
      <alignment horizontal="center" vertical="center"/>
      <protection locked="0"/>
    </xf>
    <xf numFmtId="49" fontId="7" fillId="0" borderId="74" xfId="66" applyNumberFormat="1" applyFont="1" applyBorder="1" applyAlignment="1" applyProtection="1">
      <alignment horizontal="center" vertical="center"/>
      <protection locked="0"/>
    </xf>
    <xf numFmtId="176" fontId="10" fillId="37" borderId="30" xfId="66" applyNumberFormat="1" applyFont="1" applyFill="1" applyBorder="1" applyAlignment="1">
      <alignment horizontal="right" vertical="center"/>
      <protection/>
    </xf>
    <xf numFmtId="0" fontId="7" fillId="37" borderId="15" xfId="0" applyFont="1" applyFill="1" applyBorder="1" applyAlignment="1">
      <alignment horizontal="right" vertical="center"/>
    </xf>
    <xf numFmtId="49" fontId="7" fillId="0" borderId="42" xfId="66" applyNumberFormat="1" applyFont="1" applyBorder="1" applyAlignment="1" applyProtection="1">
      <alignment horizontal="center" vertical="center"/>
      <protection locked="0"/>
    </xf>
    <xf numFmtId="49" fontId="10" fillId="0" borderId="57" xfId="66" applyNumberFormat="1" applyFont="1" applyBorder="1" applyAlignment="1" applyProtection="1">
      <alignment horizontal="center" vertical="center"/>
      <protection locked="0"/>
    </xf>
    <xf numFmtId="49" fontId="10" fillId="0" borderId="44" xfId="66" applyNumberFormat="1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0" borderId="74" xfId="67" applyNumberFormat="1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>
      <alignment horizontal="center" vertical="center"/>
    </xf>
    <xf numFmtId="176" fontId="63" fillId="0" borderId="59" xfId="67" applyNumberFormat="1" applyFont="1" applyBorder="1" applyAlignment="1" applyProtection="1">
      <alignment horizontal="center" vertical="center"/>
      <protection locked="0"/>
    </xf>
    <xf numFmtId="49" fontId="4" fillId="0" borderId="57" xfId="66" applyNumberFormat="1" applyFont="1" applyBorder="1" applyAlignment="1" applyProtection="1">
      <alignment horizontal="center" vertical="center"/>
      <protection locked="0"/>
    </xf>
    <xf numFmtId="49" fontId="4" fillId="0" borderId="49" xfId="66" applyNumberFormat="1" applyFont="1" applyBorder="1" applyAlignment="1" applyProtection="1">
      <alignment horizontal="center" vertical="center"/>
      <protection locked="0"/>
    </xf>
    <xf numFmtId="49" fontId="4" fillId="0" borderId="59" xfId="66" applyNumberFormat="1" applyFont="1" applyBorder="1" applyAlignment="1" applyProtection="1">
      <alignment horizontal="center" vertical="center"/>
      <protection locked="0"/>
    </xf>
    <xf numFmtId="49" fontId="4" fillId="0" borderId="37" xfId="66" applyNumberFormat="1" applyFont="1" applyBorder="1" applyAlignment="1" applyProtection="1">
      <alignment horizontal="center" vertical="center"/>
      <protection locked="0"/>
    </xf>
    <xf numFmtId="49" fontId="7" fillId="0" borderId="74" xfId="65" applyNumberFormat="1" applyFont="1" applyBorder="1" applyAlignment="1" applyProtection="1">
      <alignment horizontal="center" vertical="center"/>
      <protection locked="0"/>
    </xf>
    <xf numFmtId="49" fontId="7" fillId="0" borderId="75" xfId="65" applyNumberFormat="1" applyFont="1" applyBorder="1" applyAlignment="1" applyProtection="1">
      <alignment horizontal="center" vertical="center"/>
      <protection locked="0"/>
    </xf>
    <xf numFmtId="49" fontId="4" fillId="0" borderId="57" xfId="65" applyNumberFormat="1" applyFont="1" applyBorder="1" applyAlignment="1" applyProtection="1">
      <alignment horizontal="center" vertical="center"/>
      <protection locked="0"/>
    </xf>
    <xf numFmtId="49" fontId="4" fillId="0" borderId="49" xfId="65" applyNumberFormat="1" applyFont="1" applyBorder="1" applyAlignment="1" applyProtection="1">
      <alignment horizontal="center" vertical="center"/>
      <protection locked="0"/>
    </xf>
    <xf numFmtId="49" fontId="4" fillId="0" borderId="50" xfId="65" applyNumberFormat="1" applyFont="1" applyBorder="1" applyAlignment="1" applyProtection="1">
      <alignment horizontal="center" vertical="center"/>
      <protection locked="0"/>
    </xf>
    <xf numFmtId="49" fontId="4" fillId="0" borderId="59" xfId="65" applyNumberFormat="1" applyFont="1" applyBorder="1" applyAlignment="1" applyProtection="1">
      <alignment horizontal="center" vertical="center"/>
      <protection locked="0"/>
    </xf>
    <xf numFmtId="49" fontId="4" fillId="0" borderId="37" xfId="65" applyNumberFormat="1" applyFont="1" applyBorder="1" applyAlignment="1" applyProtection="1">
      <alignment horizontal="center" vertical="center"/>
      <protection locked="0"/>
    </xf>
    <xf numFmtId="49" fontId="4" fillId="0" borderId="73" xfId="65" applyNumberFormat="1" applyFont="1" applyBorder="1" applyAlignment="1" applyProtection="1">
      <alignment horizontal="center" vertical="center"/>
      <protection locked="0"/>
    </xf>
    <xf numFmtId="0" fontId="10" fillId="0" borderId="57" xfId="65" applyFont="1" applyBorder="1" applyAlignment="1" applyProtection="1">
      <alignment horizontal="center" vertical="center"/>
      <protection locked="0"/>
    </xf>
    <xf numFmtId="0" fontId="7" fillId="0" borderId="49" xfId="65" applyFont="1" applyBorder="1" applyAlignment="1" applyProtection="1">
      <alignment horizontal="center" vertical="center"/>
      <protection locked="0"/>
    </xf>
    <xf numFmtId="0" fontId="7" fillId="0" borderId="59" xfId="65" applyFont="1" applyBorder="1" applyAlignment="1" applyProtection="1">
      <alignment horizontal="center" vertical="center"/>
      <protection locked="0"/>
    </xf>
    <xf numFmtId="0" fontId="7" fillId="0" borderId="37" xfId="65" applyFont="1" applyBorder="1" applyAlignment="1" applyProtection="1">
      <alignment horizontal="center" vertical="center"/>
      <protection locked="0"/>
    </xf>
    <xf numFmtId="176" fontId="10" fillId="33" borderId="34" xfId="65" applyNumberFormat="1" applyFont="1" applyFill="1" applyBorder="1" applyAlignment="1">
      <alignment vertical="center"/>
      <protection/>
    </xf>
    <xf numFmtId="0" fontId="7" fillId="33" borderId="29" xfId="65" applyFont="1" applyFill="1" applyBorder="1" applyAlignment="1">
      <alignment vertical="center"/>
      <protection/>
    </xf>
    <xf numFmtId="176" fontId="10" fillId="0" borderId="71" xfId="65" applyNumberFormat="1" applyFont="1" applyBorder="1" applyAlignment="1" applyProtection="1">
      <alignment horizontal="right" vertical="center"/>
      <protection locked="0"/>
    </xf>
    <xf numFmtId="176" fontId="10" fillId="0" borderId="48" xfId="65" applyNumberFormat="1" applyFont="1" applyBorder="1" applyAlignment="1" applyProtection="1">
      <alignment horizontal="right" vertical="center"/>
      <protection locked="0"/>
    </xf>
    <xf numFmtId="0" fontId="10" fillId="0" borderId="57" xfId="65" applyNumberFormat="1" applyFont="1" applyBorder="1" applyAlignment="1" applyProtection="1">
      <alignment horizontal="center" vertical="center"/>
      <protection locked="0"/>
    </xf>
    <xf numFmtId="0" fontId="10" fillId="0" borderId="48" xfId="65" applyFont="1" applyBorder="1" applyAlignment="1" applyProtection="1">
      <alignment horizontal="right" vertical="center"/>
      <protection locked="0"/>
    </xf>
    <xf numFmtId="38" fontId="10" fillId="33" borderId="30" xfId="65" applyNumberFormat="1" applyFont="1" applyFill="1" applyBorder="1" applyAlignment="1" applyProtection="1">
      <alignment horizontal="right" vertical="center"/>
      <protection/>
    </xf>
    <xf numFmtId="0" fontId="10" fillId="33" borderId="15" xfId="65" applyFont="1" applyFill="1" applyBorder="1" applyAlignment="1" applyProtection="1">
      <alignment horizontal="right" vertical="center"/>
      <protection/>
    </xf>
    <xf numFmtId="38" fontId="10" fillId="0" borderId="71" xfId="65" applyNumberFormat="1" applyFont="1" applyBorder="1" applyAlignment="1" applyProtection="1">
      <alignment horizontal="right" vertical="center"/>
      <protection locked="0"/>
    </xf>
    <xf numFmtId="0" fontId="13" fillId="0" borderId="57" xfId="65" applyFont="1" applyBorder="1" applyAlignment="1" applyProtection="1">
      <alignment horizontal="center" vertical="center" wrapText="1"/>
      <protection locked="0"/>
    </xf>
    <xf numFmtId="0" fontId="13" fillId="0" borderId="49" xfId="65" applyFont="1" applyBorder="1" applyAlignment="1" applyProtection="1">
      <alignment horizontal="center" vertical="center" wrapText="1"/>
      <protection locked="0"/>
    </xf>
    <xf numFmtId="0" fontId="13" fillId="0" borderId="59" xfId="65" applyFont="1" applyBorder="1" applyAlignment="1" applyProtection="1">
      <alignment horizontal="center" vertical="center" wrapText="1"/>
      <protection locked="0"/>
    </xf>
    <xf numFmtId="0" fontId="13" fillId="0" borderId="37" xfId="65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>
      <alignment horizontal="center" vertical="center" wrapText="1"/>
    </xf>
    <xf numFmtId="49" fontId="16" fillId="0" borderId="60" xfId="0" applyNumberFormat="1" applyFont="1" applyBorder="1" applyAlignment="1">
      <alignment horizontal="center" vertical="center" wrapText="1"/>
    </xf>
    <xf numFmtId="49" fontId="16" fillId="0" borderId="76" xfId="0" applyNumberFormat="1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Sheet3" xfId="63"/>
    <cellStyle name="標準_Sheet4" xfId="64"/>
    <cellStyle name="標準_Sheet5" xfId="65"/>
    <cellStyle name="標準_Sheet6" xfId="66"/>
    <cellStyle name="標準_河西" xfId="67"/>
    <cellStyle name="標準_配送名簿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3.5"/>
  <cols>
    <col min="1" max="1" width="31.875" style="0" customWidth="1"/>
    <col min="2" max="2" width="28.25390625" style="0" customWidth="1"/>
    <col min="3" max="3" width="9.50390625" style="0" customWidth="1"/>
    <col min="4" max="4" width="16.625" style="0" customWidth="1"/>
    <col min="5" max="5" width="18.375" style="0" customWidth="1"/>
    <col min="6" max="6" width="15.25390625" style="0" customWidth="1"/>
    <col min="7" max="7" width="9.00390625" style="0" hidden="1" customWidth="1"/>
  </cols>
  <sheetData>
    <row r="1" spans="1:6" ht="30.75" customHeight="1">
      <c r="A1" s="349"/>
      <c r="B1" s="349"/>
      <c r="D1" s="75" t="s">
        <v>304</v>
      </c>
      <c r="E1" s="358">
        <f ca="1">NOW()</f>
        <v>45226.522385648146</v>
      </c>
      <c r="F1" s="358"/>
    </row>
    <row r="2" spans="1:5" ht="25.5" customHeight="1" thickBot="1">
      <c r="A2" s="349" t="s">
        <v>418</v>
      </c>
      <c r="B2" s="349"/>
      <c r="D2" s="77" t="s">
        <v>305</v>
      </c>
      <c r="E2" s="78"/>
    </row>
    <row r="3" spans="1:5" ht="23.25" customHeight="1" thickTop="1">
      <c r="A3" s="350" t="s">
        <v>436</v>
      </c>
      <c r="B3" s="350"/>
      <c r="D3" s="77" t="s">
        <v>306</v>
      </c>
      <c r="E3" s="78"/>
    </row>
    <row r="4" spans="1:6" ht="18" thickBot="1">
      <c r="A4" s="351" t="s">
        <v>437</v>
      </c>
      <c r="B4" s="351"/>
      <c r="D4" s="115" t="s">
        <v>316</v>
      </c>
      <c r="E4" s="359"/>
      <c r="F4" s="359"/>
    </row>
    <row r="5" spans="1:7" ht="37.5" customHeight="1" thickBot="1">
      <c r="A5" s="235" t="s">
        <v>464</v>
      </c>
      <c r="E5" s="80"/>
      <c r="F5" s="296" t="s">
        <v>441</v>
      </c>
      <c r="G5" t="b">
        <v>0</v>
      </c>
    </row>
    <row r="6" spans="1:6" ht="26.25" customHeight="1">
      <c r="A6" s="79"/>
      <c r="D6" s="77"/>
      <c r="E6" s="80"/>
      <c r="F6" s="81"/>
    </row>
    <row r="7" spans="1:6" ht="22.5" customHeight="1">
      <c r="A7" s="82" t="s">
        <v>438</v>
      </c>
      <c r="B7" s="352" t="s">
        <v>307</v>
      </c>
      <c r="C7" s="353"/>
      <c r="D7" s="83" t="s">
        <v>308</v>
      </c>
      <c r="E7" s="352" t="s">
        <v>465</v>
      </c>
      <c r="F7" s="353"/>
    </row>
    <row r="8" spans="1:6" ht="45" customHeight="1">
      <c r="A8" s="283"/>
      <c r="B8" s="360"/>
      <c r="C8" s="362" t="s">
        <v>309</v>
      </c>
      <c r="D8" s="364"/>
      <c r="E8" s="367">
        <f>'海南・岩出'!L35</f>
        <v>0</v>
      </c>
      <c r="F8" s="346" t="s">
        <v>310</v>
      </c>
    </row>
    <row r="9" spans="1:6" ht="22.5" customHeight="1">
      <c r="A9" s="284" t="s">
        <v>439</v>
      </c>
      <c r="B9" s="360"/>
      <c r="C9" s="362"/>
      <c r="D9" s="365"/>
      <c r="E9" s="368"/>
      <c r="F9" s="347"/>
    </row>
    <row r="10" spans="1:6" ht="37.5" customHeight="1">
      <c r="A10" s="283"/>
      <c r="B10" s="361"/>
      <c r="C10" s="363"/>
      <c r="D10" s="366"/>
      <c r="E10" s="369"/>
      <c r="F10" s="348"/>
    </row>
    <row r="11" spans="1:6" ht="22.5" customHeight="1">
      <c r="A11" s="82" t="s">
        <v>311</v>
      </c>
      <c r="B11" s="352" t="s">
        <v>467</v>
      </c>
      <c r="C11" s="353"/>
      <c r="D11" s="83" t="s">
        <v>312</v>
      </c>
      <c r="E11" s="352" t="s">
        <v>313</v>
      </c>
      <c r="F11" s="353"/>
    </row>
    <row r="12" spans="1:6" ht="39" customHeight="1">
      <c r="A12" s="285"/>
      <c r="B12" s="286"/>
      <c r="C12" s="287"/>
      <c r="D12" s="288"/>
      <c r="E12" s="289">
        <f>D12*E8</f>
        <v>0</v>
      </c>
      <c r="F12" s="290" t="s">
        <v>314</v>
      </c>
    </row>
    <row r="13" spans="1:6" ht="34.5" customHeight="1">
      <c r="A13" s="84" t="s">
        <v>466</v>
      </c>
      <c r="B13" s="354" t="s">
        <v>315</v>
      </c>
      <c r="C13" s="354"/>
      <c r="D13" s="354"/>
      <c r="E13" s="354"/>
      <c r="F13" s="355"/>
    </row>
    <row r="14" spans="1:6" ht="82.5" customHeight="1">
      <c r="A14" s="239"/>
      <c r="B14" s="356"/>
      <c r="C14" s="356"/>
      <c r="D14" s="356"/>
      <c r="E14" s="356"/>
      <c r="F14" s="357"/>
    </row>
    <row r="15" spans="1:6" ht="23.25" customHeight="1">
      <c r="A15" s="315" t="s">
        <v>468</v>
      </c>
      <c r="B15" s="316"/>
      <c r="C15" s="316"/>
      <c r="D15" s="316"/>
      <c r="E15" s="316"/>
      <c r="F15" s="317"/>
    </row>
    <row r="16" ht="18.75" customHeight="1">
      <c r="A16" s="276" t="s">
        <v>428</v>
      </c>
    </row>
  </sheetData>
  <sheetProtection/>
  <mergeCells count="16">
    <mergeCell ref="B13:F14"/>
    <mergeCell ref="A1:B1"/>
    <mergeCell ref="E1:F1"/>
    <mergeCell ref="B7:C7"/>
    <mergeCell ref="E7:F7"/>
    <mergeCell ref="E4:F4"/>
    <mergeCell ref="B8:B10"/>
    <mergeCell ref="C8:C10"/>
    <mergeCell ref="D8:D10"/>
    <mergeCell ref="E8:E10"/>
    <mergeCell ref="F8:F10"/>
    <mergeCell ref="A2:B2"/>
    <mergeCell ref="A3:B3"/>
    <mergeCell ref="A4:B4"/>
    <mergeCell ref="B11:C11"/>
    <mergeCell ref="E11:F1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10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8"/>
  <sheetViews>
    <sheetView view="pageBreakPreview" zoomScaleSheetLayoutView="100" zoomScalePageLayoutView="0" workbookViewId="0" topLeftCell="B1">
      <selection activeCell="U17" sqref="U17"/>
    </sheetView>
  </sheetViews>
  <sheetFormatPr defaultColWidth="9.00390625" defaultRowHeight="13.5"/>
  <cols>
    <col min="1" max="1" width="6.875" style="0" hidden="1" customWidth="1"/>
    <col min="2" max="2" width="13.75390625" style="0" customWidth="1"/>
    <col min="4" max="4" width="1.25" style="0" customWidth="1"/>
    <col min="7" max="8" width="9.125" style="0" bestFit="1" customWidth="1"/>
    <col min="11" max="11" width="10.375" style="0" bestFit="1" customWidth="1"/>
    <col min="12" max="12" width="9.125" style="0" bestFit="1" customWidth="1"/>
    <col min="13" max="13" width="1.25" style="0" customWidth="1"/>
    <col min="14" max="14" width="8.75390625" style="0" customWidth="1"/>
    <col min="15" max="15" width="6.875" style="0" hidden="1" customWidth="1"/>
  </cols>
  <sheetData>
    <row r="1" spans="1:15" ht="23.25" customHeight="1">
      <c r="A1" s="80"/>
      <c r="B1" s="370" t="s">
        <v>469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  <c r="O1" s="80"/>
    </row>
    <row r="2" spans="1:15" ht="28.5" customHeight="1" thickBot="1">
      <c r="A2" s="80"/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  <c r="O2" s="80"/>
    </row>
    <row r="3" spans="1:15" ht="19.5" customHeight="1" thickBot="1">
      <c r="A3" s="80"/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  <c r="O3" s="80"/>
    </row>
    <row r="4" spans="1:15" ht="7.5" customHeight="1">
      <c r="A4" s="80"/>
      <c r="E4" s="80"/>
      <c r="F4" s="80"/>
      <c r="G4" s="80"/>
      <c r="H4" s="80"/>
      <c r="I4" s="80"/>
      <c r="J4" s="80"/>
      <c r="K4" s="295"/>
      <c r="L4" s="80"/>
      <c r="M4" s="80"/>
      <c r="O4" s="80"/>
    </row>
    <row r="5" spans="1:15" ht="19.5" customHeight="1">
      <c r="A5" s="80" t="b">
        <v>0</v>
      </c>
      <c r="B5" s="318"/>
      <c r="C5" s="325"/>
      <c r="D5" s="325"/>
      <c r="E5" s="85" t="s">
        <v>164</v>
      </c>
      <c r="F5" s="375"/>
      <c r="G5" s="375"/>
      <c r="H5" s="375"/>
      <c r="I5" s="80"/>
      <c r="J5" s="80"/>
      <c r="K5" s="294"/>
      <c r="L5" s="80"/>
      <c r="M5" s="80"/>
      <c r="O5" s="80"/>
    </row>
    <row r="6" spans="1:15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  <c r="O6" s="80"/>
    </row>
    <row r="7" spans="1:15" ht="13.5" customHeight="1">
      <c r="A7" s="80"/>
      <c r="E7" s="383" t="s">
        <v>0</v>
      </c>
      <c r="F7" s="384"/>
      <c r="G7" s="384"/>
      <c r="H7" s="384"/>
      <c r="I7" s="384"/>
      <c r="J7" s="384"/>
      <c r="K7" s="384"/>
      <c r="L7" s="385"/>
      <c r="M7" s="326"/>
      <c r="O7" s="80"/>
    </row>
    <row r="8" spans="1:15" ht="14.25" customHeight="1" thickBot="1">
      <c r="A8" s="80"/>
      <c r="E8" s="386"/>
      <c r="F8" s="387"/>
      <c r="G8" s="387"/>
      <c r="H8" s="387"/>
      <c r="I8" s="387"/>
      <c r="J8" s="387"/>
      <c r="K8" s="387"/>
      <c r="L8" s="388"/>
      <c r="M8" s="326"/>
      <c r="O8" s="80"/>
    </row>
    <row r="9" spans="1:15" ht="19.5" customHeight="1">
      <c r="A9" s="80" t="b">
        <v>0</v>
      </c>
      <c r="E9" s="208" t="str">
        <f>IF(OR($A$5=TRUE,$A$9=TRUE,$A$14=TRUE,'2023.10～折込依頼書'!$G$5=TRUE),"●"," ")</f>
        <v> </v>
      </c>
      <c r="F9" s="214" t="s">
        <v>106</v>
      </c>
      <c r="G9" s="1">
        <v>330</v>
      </c>
      <c r="H9" s="264">
        <f>IF(E9=$E$5,G9,"")</f>
      </c>
      <c r="I9" s="208" t="str">
        <f>IF(OR($A$5=TRUE,$O$9=TRUE,$O$16=TRUE,'2023.10～折込依頼書'!$G$5=TRUE),"●"," ")</f>
        <v> </v>
      </c>
      <c r="J9" s="214" t="s">
        <v>137</v>
      </c>
      <c r="K9" s="5">
        <v>450</v>
      </c>
      <c r="L9" s="271">
        <f aca="true" t="shared" si="0" ref="L9:L15">IF(I9=$E$5,K9,"")</f>
      </c>
      <c r="M9" s="327"/>
      <c r="O9" s="80" t="b">
        <v>0</v>
      </c>
    </row>
    <row r="10" spans="1:15" ht="19.5" customHeight="1">
      <c r="A10" s="80" t="b">
        <v>0</v>
      </c>
      <c r="E10" s="208" t="str">
        <f>IF(OR($A$5=TRUE,$A$10=TRUE,$A$14=TRUE,'2023.10～折込依頼書'!$G$5=TRUE),"●"," ")</f>
        <v> </v>
      </c>
      <c r="F10" s="215" t="s">
        <v>107</v>
      </c>
      <c r="G10" s="2">
        <v>340</v>
      </c>
      <c r="H10" s="264">
        <f>IF(E10=$E$5,G10,"")</f>
      </c>
      <c r="I10" s="208" t="str">
        <f>IF(OR($A$5=TRUE,$O$10=TRUE,$O$16=TRUE,'2023.10～折込依頼書'!$G$5=TRUE),"●"," ")</f>
        <v> </v>
      </c>
      <c r="J10" s="218" t="s">
        <v>138</v>
      </c>
      <c r="K10" s="2">
        <v>440</v>
      </c>
      <c r="L10" s="264">
        <f t="shared" si="0"/>
      </c>
      <c r="M10" s="327"/>
      <c r="O10" s="80" t="b">
        <v>0</v>
      </c>
    </row>
    <row r="11" spans="1:15" ht="19.5" customHeight="1">
      <c r="A11" s="80" t="b">
        <v>0</v>
      </c>
      <c r="E11" s="208" t="str">
        <f>IF(OR($A$5=TRUE,$A$11=TRUE,$A$14=TRUE,'2023.10～折込依頼書'!$G$5=TRUE),"●"," ")</f>
        <v> </v>
      </c>
      <c r="F11" s="216" t="s">
        <v>108</v>
      </c>
      <c r="G11" s="3">
        <v>250</v>
      </c>
      <c r="H11" s="264">
        <f>IF(E11=$E$5,G11,"")</f>
      </c>
      <c r="I11" s="85" t="str">
        <f>IF(OR($A$5=TRUE,$O$11=TRUE,$O$16=TRUE,'2023.10～折込依頼書'!$G$5=TRUE),"●"," ")</f>
        <v> </v>
      </c>
      <c r="J11" s="215" t="s">
        <v>139</v>
      </c>
      <c r="K11" s="2">
        <v>410</v>
      </c>
      <c r="L11" s="264">
        <f t="shared" si="0"/>
      </c>
      <c r="M11" s="327"/>
      <c r="O11" s="80" t="b">
        <v>0</v>
      </c>
    </row>
    <row r="12" spans="1:15" ht="19.5" customHeight="1">
      <c r="A12" s="80" t="b">
        <v>0</v>
      </c>
      <c r="E12" s="208" t="str">
        <f>IF(OR($A$5=TRUE,$A$12=TRUE,$A$14=TRUE,'2023.10～折込依頼書'!$G$5=TRUE),"●"," ")</f>
        <v> </v>
      </c>
      <c r="F12" s="215" t="s">
        <v>109</v>
      </c>
      <c r="G12" s="2">
        <v>210</v>
      </c>
      <c r="H12" s="263">
        <f>IF(E12=$E$5,G12,"")</f>
      </c>
      <c r="I12" s="85" t="str">
        <f>IF(OR($A$5=TRUE,$O$12=TRUE,$O$16=TRUE,'2023.10～折込依頼書'!$G$5=TRUE),"●"," ")</f>
        <v> </v>
      </c>
      <c r="J12" s="215" t="s">
        <v>140</v>
      </c>
      <c r="K12" s="2">
        <v>580</v>
      </c>
      <c r="L12" s="264">
        <f t="shared" si="0"/>
      </c>
      <c r="M12" s="327"/>
      <c r="O12" s="80" t="b">
        <v>0</v>
      </c>
    </row>
    <row r="13" spans="1:15" ht="19.5" customHeight="1" thickBot="1">
      <c r="A13" s="80" t="b">
        <v>0</v>
      </c>
      <c r="E13" s="208" t="str">
        <f>IF(OR($A$5=TRUE,$A$13=TRUE,$A$14=TRUE,'2023.10～折込依頼書'!$G$5=TRUE),"●"," ")</f>
        <v> </v>
      </c>
      <c r="F13" s="217" t="s">
        <v>317</v>
      </c>
      <c r="G13" s="139">
        <v>270</v>
      </c>
      <c r="H13" s="265">
        <f>IF(E13=$E$5,G13,"")</f>
      </c>
      <c r="I13" s="85" t="str">
        <f>IF(OR($A$5=TRUE,$O$13=TRUE,$O$16=TRUE,'2023.10～折込依頼書'!$G$5=TRUE),"●"," ")</f>
        <v> </v>
      </c>
      <c r="J13" s="215" t="s">
        <v>141</v>
      </c>
      <c r="K13" s="2">
        <v>510</v>
      </c>
      <c r="L13" s="264">
        <f t="shared" si="0"/>
      </c>
      <c r="M13" s="327"/>
      <c r="O13" s="80" t="b">
        <v>0</v>
      </c>
    </row>
    <row r="14" spans="1:15" ht="19.5" customHeight="1" thickBot="1">
      <c r="A14" s="80" t="b">
        <v>0</v>
      </c>
      <c r="E14" s="380" t="s">
        <v>1</v>
      </c>
      <c r="F14" s="381"/>
      <c r="G14" s="4">
        <f>SUM(G9:G13)</f>
        <v>1400</v>
      </c>
      <c r="H14" s="266">
        <f>SUM(H9:H13)</f>
        <v>0</v>
      </c>
      <c r="I14" s="85" t="str">
        <f>IF(OR($A$5=TRUE,$O$14=TRUE,$O$16=TRUE,'2023.10～折込依頼書'!$G$5=TRUE),"●"," ")</f>
        <v> </v>
      </c>
      <c r="J14" s="218" t="s">
        <v>142</v>
      </c>
      <c r="K14" s="2">
        <v>660</v>
      </c>
      <c r="L14" s="263">
        <f t="shared" si="0"/>
      </c>
      <c r="M14" s="327"/>
      <c r="O14" s="80" t="b">
        <v>0</v>
      </c>
    </row>
    <row r="15" spans="1:15" ht="19.5" customHeight="1" thickBot="1">
      <c r="A15" s="80" t="b">
        <v>0</v>
      </c>
      <c r="E15" s="208" t="str">
        <f>IF(OR($A$5=TRUE,$A$15=TRUE,$A$25=TRUE,'2023.10～折込依頼書'!$G$5=TRUE),"●"," ")</f>
        <v> </v>
      </c>
      <c r="F15" s="214" t="s">
        <v>110</v>
      </c>
      <c r="G15" s="1">
        <v>600</v>
      </c>
      <c r="H15" s="264">
        <f aca="true" t="shared" si="1" ref="H15:H24">IF(E15=$E$5,G15,"")</f>
      </c>
      <c r="I15" s="85" t="str">
        <f>IF(OR($A$5=TRUE,$O$15=TRUE,$O$16=TRUE,'2023.10～折込依頼書'!$G$5=TRUE),"●"," ")</f>
        <v> </v>
      </c>
      <c r="J15" s="219" t="s">
        <v>143</v>
      </c>
      <c r="K15" s="3">
        <v>610</v>
      </c>
      <c r="L15" s="264">
        <f t="shared" si="0"/>
      </c>
      <c r="M15" s="327"/>
      <c r="O15" s="80" t="b">
        <v>0</v>
      </c>
    </row>
    <row r="16" spans="1:15" ht="19.5" customHeight="1" thickBot="1">
      <c r="A16" s="80" t="b">
        <v>0</v>
      </c>
      <c r="E16" s="208" t="str">
        <f>IF(OR($A$5=TRUE,$A$16=TRUE,$A$25=TRUE,'2023.10～折込依頼書'!$G$5=TRUE),"●"," ")</f>
        <v> </v>
      </c>
      <c r="F16" s="215" t="s">
        <v>111</v>
      </c>
      <c r="G16" s="2">
        <v>590</v>
      </c>
      <c r="H16" s="264">
        <f t="shared" si="1"/>
      </c>
      <c r="I16" s="380" t="s">
        <v>144</v>
      </c>
      <c r="J16" s="381"/>
      <c r="K16" s="4">
        <f>SUM(K9:K15)</f>
        <v>3660</v>
      </c>
      <c r="L16" s="270">
        <f>SUM(L9:L15)</f>
        <v>0</v>
      </c>
      <c r="M16" s="327"/>
      <c r="O16" s="80" t="b">
        <v>0</v>
      </c>
    </row>
    <row r="17" spans="1:15" ht="19.5" customHeight="1">
      <c r="A17" s="80" t="b">
        <v>0</v>
      </c>
      <c r="E17" s="208" t="str">
        <f>IF(OR($A$5=TRUE,$A$17=TRUE,$A$25=TRUE,'2023.10～折込依頼書'!$G$5=TRUE),"●"," ")</f>
        <v> </v>
      </c>
      <c r="F17" s="215" t="s">
        <v>112</v>
      </c>
      <c r="G17" s="2">
        <v>260</v>
      </c>
      <c r="H17" s="264">
        <f t="shared" si="1"/>
      </c>
      <c r="I17" s="208" t="str">
        <f>IF(OR($A$5=TRUE,$O$17=TRUE,$O$29=TRUE,'2023.10～折込依頼書'!$G$5=TRUE),"●"," ")</f>
        <v> </v>
      </c>
      <c r="J17" s="214" t="s">
        <v>145</v>
      </c>
      <c r="K17" s="121">
        <v>600</v>
      </c>
      <c r="L17" s="271">
        <f aca="true" t="shared" si="2" ref="L17:L28">IF(I17=$E$5,K17,"")</f>
      </c>
      <c r="M17" s="327"/>
      <c r="O17" s="80" t="b">
        <v>0</v>
      </c>
    </row>
    <row r="18" spans="1:15" ht="19.5" customHeight="1">
      <c r="A18" s="80" t="b">
        <v>0</v>
      </c>
      <c r="E18" s="208" t="str">
        <f>IF(OR($A$5=TRUE,$A$18=TRUE,$A$25=TRUE,'2023.10～折込依頼書'!$G$5=TRUE),"●"," ")</f>
        <v> </v>
      </c>
      <c r="F18" s="215" t="s">
        <v>113</v>
      </c>
      <c r="G18" s="2">
        <v>470</v>
      </c>
      <c r="H18" s="264">
        <f t="shared" si="1"/>
      </c>
      <c r="I18" s="208" t="str">
        <f>IF(OR($A$5=TRUE,$O$18=TRUE,$O$29=TRUE,'2023.10～折込依頼書'!$G$5=TRUE),"●"," ")</f>
        <v> </v>
      </c>
      <c r="J18" s="218" t="s">
        <v>146</v>
      </c>
      <c r="K18" s="7">
        <v>360</v>
      </c>
      <c r="L18" s="263">
        <f t="shared" si="2"/>
      </c>
      <c r="M18" s="327"/>
      <c r="O18" s="80" t="b">
        <v>0</v>
      </c>
    </row>
    <row r="19" spans="1:15" ht="19.5" customHeight="1">
      <c r="A19" s="80" t="b">
        <v>0</v>
      </c>
      <c r="E19" s="208" t="str">
        <f>IF(OR($A$5=TRUE,$A$19=TRUE,$A$25=TRUE,'2023.10～折込依頼書'!$G$5=TRUE),"●"," ")</f>
        <v> </v>
      </c>
      <c r="F19" s="215" t="s">
        <v>114</v>
      </c>
      <c r="G19" s="2">
        <v>460</v>
      </c>
      <c r="H19" s="264">
        <f t="shared" si="1"/>
      </c>
      <c r="I19" s="208" t="str">
        <f>IF(OR($A$5=TRUE,$O$19=TRUE,$O$29=TRUE,'2023.10～折込依頼書'!$G$5=TRUE),"●"," ")</f>
        <v> </v>
      </c>
      <c r="J19" s="302" t="s">
        <v>147</v>
      </c>
      <c r="K19" s="7">
        <v>670</v>
      </c>
      <c r="L19" s="263">
        <f t="shared" si="2"/>
      </c>
      <c r="M19" s="327"/>
      <c r="O19" s="80" t="b">
        <v>0</v>
      </c>
    </row>
    <row r="20" spans="1:15" ht="19.5" customHeight="1">
      <c r="A20" s="80" t="b">
        <v>0</v>
      </c>
      <c r="E20" s="208" t="str">
        <f>IF(OR($A$5=TRUE,$A$20=TRUE,$A$25=TRUE,'2023.10～折込依頼書'!$G$5=TRUE),"●"," ")</f>
        <v> </v>
      </c>
      <c r="F20" s="220" t="s">
        <v>115</v>
      </c>
      <c r="G20" s="3">
        <v>550</v>
      </c>
      <c r="H20" s="264">
        <f t="shared" si="1"/>
      </c>
      <c r="I20" s="208" t="str">
        <f>IF(OR($A$5=TRUE,$O$20=TRUE,$O$29=TRUE,'2023.10～折込依頼書'!$G$5=TRUE),"●"," ")</f>
        <v> </v>
      </c>
      <c r="J20" s="218" t="s">
        <v>148</v>
      </c>
      <c r="K20" s="7">
        <v>480</v>
      </c>
      <c r="L20" s="263">
        <f t="shared" si="2"/>
      </c>
      <c r="M20" s="327"/>
      <c r="O20" s="80" t="b">
        <v>0</v>
      </c>
    </row>
    <row r="21" spans="1:15" ht="19.5" customHeight="1">
      <c r="A21" s="80" t="b">
        <v>0</v>
      </c>
      <c r="E21" s="208" t="str">
        <f>IF(OR($A$5=TRUE,$A$21=TRUE,$A$25=TRUE,'2023.10～折込依頼書'!$G$5=TRUE),"●"," ")</f>
        <v> </v>
      </c>
      <c r="F21" s="216" t="s">
        <v>116</v>
      </c>
      <c r="G21" s="3">
        <v>290</v>
      </c>
      <c r="H21" s="264">
        <f t="shared" si="1"/>
      </c>
      <c r="I21" s="208" t="str">
        <f>IF(OR($A$5=TRUE,$O$21=TRUE,$O$29=TRUE,'2023.10～折込依頼書'!$G$5=TRUE),"●"," ")</f>
        <v> </v>
      </c>
      <c r="J21" s="220" t="s">
        <v>149</v>
      </c>
      <c r="K21" s="8">
        <v>590</v>
      </c>
      <c r="L21" s="263">
        <f t="shared" si="2"/>
      </c>
      <c r="M21" s="327"/>
      <c r="O21" s="80" t="b">
        <v>0</v>
      </c>
    </row>
    <row r="22" spans="1:15" ht="19.5" customHeight="1">
      <c r="A22" s="80" t="b">
        <v>0</v>
      </c>
      <c r="E22" s="208" t="str">
        <f>IF(OR($A$5=TRUE,$A$22=TRUE,$A$25=TRUE,'2023.10～折込依頼書'!$G$5=TRUE),"●"," ")</f>
        <v> </v>
      </c>
      <c r="F22" s="216" t="s">
        <v>117</v>
      </c>
      <c r="G22" s="3">
        <v>320</v>
      </c>
      <c r="H22" s="264">
        <f t="shared" si="1"/>
      </c>
      <c r="I22" s="208" t="str">
        <f>IF(OR($A$5=TRUE,$O$22=TRUE,$O$29=TRUE,'2023.10～折込依頼書'!$G$5=TRUE),"●"," ")</f>
        <v> </v>
      </c>
      <c r="J22" s="220" t="s">
        <v>150</v>
      </c>
      <c r="K22" s="8">
        <v>600</v>
      </c>
      <c r="L22" s="263">
        <f t="shared" si="2"/>
      </c>
      <c r="M22" s="327"/>
      <c r="O22" s="80" t="b">
        <v>0</v>
      </c>
    </row>
    <row r="23" spans="1:15" ht="19.5" customHeight="1">
      <c r="A23" s="80" t="b">
        <v>0</v>
      </c>
      <c r="E23" s="208" t="str">
        <f>IF(OR($A$5=TRUE,$A$23=TRUE,$A$25=TRUE,'2023.10～折込依頼書'!$G$5=TRUE),"●"," ")</f>
        <v> </v>
      </c>
      <c r="F23" s="218" t="s">
        <v>118</v>
      </c>
      <c r="G23" s="3">
        <v>320</v>
      </c>
      <c r="H23" s="264">
        <f t="shared" si="1"/>
      </c>
      <c r="I23" s="208" t="str">
        <f>IF(OR($A$5=TRUE,$O$23=TRUE,$O$29=TRUE,'2023.10～折込依頼書'!$G$5=TRUE),"●"," ")</f>
        <v> </v>
      </c>
      <c r="J23" s="218" t="s">
        <v>151</v>
      </c>
      <c r="K23" s="7">
        <v>330</v>
      </c>
      <c r="L23" s="263">
        <f t="shared" si="2"/>
      </c>
      <c r="M23" s="327"/>
      <c r="O23" s="80" t="b">
        <v>0</v>
      </c>
    </row>
    <row r="24" spans="1:15" ht="19.5" customHeight="1" thickBot="1">
      <c r="A24" s="80" t="b">
        <v>0</v>
      </c>
      <c r="E24" s="208" t="str">
        <f>IF(OR($A$5=TRUE,$A$24=TRUE,$A$25=TRUE,'2023.10～折込依頼書'!$G$5=TRUE),"●"," ")</f>
        <v> </v>
      </c>
      <c r="F24" s="221" t="s">
        <v>401</v>
      </c>
      <c r="G24" s="3">
        <v>460</v>
      </c>
      <c r="H24" s="267">
        <f t="shared" si="1"/>
      </c>
      <c r="I24" s="85" t="str">
        <f>IF(OR($A$5=TRUE,$O$24=TRUE,$O$29=TRUE,'2023.10～折込依頼書'!$G$5=TRUE),"●"," ")</f>
        <v> </v>
      </c>
      <c r="J24" s="220" t="s">
        <v>152</v>
      </c>
      <c r="K24" s="8">
        <v>450</v>
      </c>
      <c r="L24" s="263">
        <f t="shared" si="2"/>
      </c>
      <c r="M24" s="327"/>
      <c r="O24" s="80" t="b">
        <v>0</v>
      </c>
    </row>
    <row r="25" spans="1:15" ht="19.5" customHeight="1" thickBot="1">
      <c r="A25" s="80" t="b">
        <v>0</v>
      </c>
      <c r="E25" s="380" t="s">
        <v>119</v>
      </c>
      <c r="F25" s="381"/>
      <c r="G25" s="4">
        <f>SUM(G15:G24)</f>
        <v>4320</v>
      </c>
      <c r="H25" s="266">
        <f>SUM(H15:H24)</f>
        <v>0</v>
      </c>
      <c r="I25" s="85" t="str">
        <f>IF(OR($A$5=TRUE,$O$25=TRUE,$O$29=TRUE,'2023.10～折込依頼書'!$G$5=TRUE),"●"," ")</f>
        <v> </v>
      </c>
      <c r="J25" s="218" t="s">
        <v>430</v>
      </c>
      <c r="K25" s="2">
        <v>600</v>
      </c>
      <c r="L25" s="272">
        <f t="shared" si="2"/>
      </c>
      <c r="M25" s="327"/>
      <c r="O25" s="80" t="b">
        <v>0</v>
      </c>
    </row>
    <row r="26" spans="1:15" ht="19.5" customHeight="1">
      <c r="A26" s="80" t="b">
        <v>0</v>
      </c>
      <c r="E26" s="208" t="str">
        <f>IF(OR($A$5=TRUE,$A$26=TRUE,$A$33=TRUE,'2023.10～折込依頼書'!$G$5=TRUE),"●"," ")</f>
        <v> </v>
      </c>
      <c r="F26" s="222" t="s">
        <v>120</v>
      </c>
      <c r="G26" s="5">
        <v>550</v>
      </c>
      <c r="H26" s="264">
        <f aca="true" t="shared" si="3" ref="H26:H32">IF(E26=$E$5,G26,"")</f>
      </c>
      <c r="I26" s="85" t="str">
        <f>IF(OR($A$5=TRUE,$O$26=TRUE,$O$29=TRUE,'2023.10～折込依頼書'!$G$5=TRUE),"●"," ")</f>
        <v> </v>
      </c>
      <c r="J26" s="218" t="s">
        <v>331</v>
      </c>
      <c r="K26" s="7">
        <v>460</v>
      </c>
      <c r="L26" s="263">
        <f t="shared" si="2"/>
      </c>
      <c r="M26" s="327"/>
      <c r="O26" s="80" t="b">
        <v>0</v>
      </c>
    </row>
    <row r="27" spans="1:15" ht="19.5" customHeight="1">
      <c r="A27" s="80" t="b">
        <v>0</v>
      </c>
      <c r="E27" s="208" t="str">
        <f>IF(OR($A$5=TRUE,$A$27=TRUE,$A$33=TRUE,'2023.10～折込依頼書'!$G$5=TRUE),"●"," ")</f>
        <v> </v>
      </c>
      <c r="F27" s="215" t="s">
        <v>121</v>
      </c>
      <c r="G27" s="2">
        <v>570</v>
      </c>
      <c r="H27" s="264">
        <f t="shared" si="3"/>
      </c>
      <c r="I27" s="208" t="str">
        <f>IF(OR($A$5=TRUE,$O$27=TRUE,$O$29=TRUE,'2023.10～折込依頼書'!$G$5=TRUE),"●"," ")</f>
        <v> </v>
      </c>
      <c r="J27" s="218" t="s">
        <v>404</v>
      </c>
      <c r="K27" s="248">
        <v>370</v>
      </c>
      <c r="L27" s="263">
        <f t="shared" si="2"/>
      </c>
      <c r="M27" s="327"/>
      <c r="O27" s="80" t="b">
        <v>0</v>
      </c>
    </row>
    <row r="28" spans="1:15" ht="19.5" customHeight="1" thickBot="1">
      <c r="A28" s="80" t="b">
        <v>0</v>
      </c>
      <c r="E28" s="208" t="str">
        <f>IF(OR($A$5=TRUE,$A$28=TRUE,$A$33=TRUE,'2023.10～折込依頼書'!$G$5=TRUE),"●"," ")</f>
        <v> </v>
      </c>
      <c r="F28" s="215" t="s">
        <v>122</v>
      </c>
      <c r="G28" s="2">
        <v>640</v>
      </c>
      <c r="H28" s="264">
        <f t="shared" si="3"/>
      </c>
      <c r="I28" s="278" t="str">
        <f>IF(OR($A$5=TRUE,$O$28=TRUE,$O$29=TRUE,'2023.10～折込依頼書'!$G$5=TRUE),"●"," ")</f>
        <v> </v>
      </c>
      <c r="J28" s="221" t="s">
        <v>424</v>
      </c>
      <c r="K28" s="142">
        <v>420</v>
      </c>
      <c r="L28" s="267">
        <f t="shared" si="2"/>
      </c>
      <c r="M28" s="327"/>
      <c r="O28" s="80" t="b">
        <v>0</v>
      </c>
    </row>
    <row r="29" spans="1:15" ht="19.5" customHeight="1" thickBot="1">
      <c r="A29" s="80" t="b">
        <v>0</v>
      </c>
      <c r="E29" s="208" t="str">
        <f>IF(OR($A$5=TRUE,$A$29=TRUE,$A$33=TRUE,'2023.10～折込依頼書'!$G$5=TRUE),"●"," ")</f>
        <v> </v>
      </c>
      <c r="F29" s="218" t="s">
        <v>123</v>
      </c>
      <c r="G29" s="2">
        <v>690</v>
      </c>
      <c r="H29" s="264">
        <f t="shared" si="3"/>
      </c>
      <c r="I29" s="378" t="s">
        <v>153</v>
      </c>
      <c r="J29" s="379"/>
      <c r="K29" s="9">
        <f>SUM(K17:K28)</f>
        <v>5930</v>
      </c>
      <c r="L29" s="270">
        <f>SUM(L17:L28)</f>
        <v>0</v>
      </c>
      <c r="M29" s="327"/>
      <c r="O29" s="80" t="b">
        <v>0</v>
      </c>
    </row>
    <row r="30" spans="1:15" ht="19.5" customHeight="1">
      <c r="A30" s="80" t="b">
        <v>0</v>
      </c>
      <c r="E30" s="208" t="str">
        <f>IF(OR($A$5=TRUE,$A$30=TRUE,$A$33=TRUE,'2023.10～折込依頼書'!$G$5=TRUE),"●"," ")</f>
        <v> </v>
      </c>
      <c r="F30" s="215" t="s">
        <v>124</v>
      </c>
      <c r="G30" s="2">
        <v>470</v>
      </c>
      <c r="H30" s="264">
        <f t="shared" si="3"/>
      </c>
      <c r="I30" s="279" t="str">
        <f>IF(OR($A$5=TRUE,$O$30=TRUE,$O$42=TRUE,'2023.10～折込依頼書'!$G$5=TRUE),"●"," ")</f>
        <v> </v>
      </c>
      <c r="J30" s="222" t="s">
        <v>154</v>
      </c>
      <c r="K30" s="141">
        <v>290</v>
      </c>
      <c r="L30" s="264">
        <f aca="true" t="shared" si="4" ref="L30:L41">IF(I30=$E$5,K30,"")</f>
      </c>
      <c r="M30" s="327"/>
      <c r="O30" s="80" t="b">
        <v>0</v>
      </c>
    </row>
    <row r="31" spans="1:15" ht="19.5" customHeight="1">
      <c r="A31" s="80" t="b">
        <v>0</v>
      </c>
      <c r="E31" s="208" t="str">
        <f>IF(OR($A$5=TRUE,$A$31=TRUE,$A$33=TRUE,'2023.10～折込依頼書'!$G$5=TRUE),"●"," ")</f>
        <v> </v>
      </c>
      <c r="F31" s="215" t="s">
        <v>125</v>
      </c>
      <c r="G31" s="2">
        <v>350</v>
      </c>
      <c r="H31" s="264">
        <f t="shared" si="3"/>
      </c>
      <c r="I31" s="208" t="str">
        <f>IF(OR($A$5=TRUE,$O$31=TRUE,$O$42=TRUE,'2023.10～折込依頼書'!$G$5=TRUE),"●"," ")</f>
        <v> </v>
      </c>
      <c r="J31" s="218" t="s">
        <v>155</v>
      </c>
      <c r="K31" s="7">
        <v>400</v>
      </c>
      <c r="L31" s="263">
        <f t="shared" si="4"/>
      </c>
      <c r="M31" s="327"/>
      <c r="O31" s="80" t="b">
        <v>0</v>
      </c>
    </row>
    <row r="32" spans="1:15" ht="19.5" customHeight="1" thickBot="1">
      <c r="A32" s="80" t="b">
        <v>0</v>
      </c>
      <c r="E32" s="208" t="str">
        <f>IF(OR($A$5=TRUE,$A$32=TRUE,$A$33=TRUE,'2023.10～折込依頼書'!$G$5=TRUE),"●"," ")</f>
        <v> </v>
      </c>
      <c r="F32" s="236" t="s">
        <v>126</v>
      </c>
      <c r="G32" s="140">
        <v>490</v>
      </c>
      <c r="H32" s="268">
        <f t="shared" si="3"/>
      </c>
      <c r="I32" s="208" t="str">
        <f>IF(OR($A$5=TRUE,$O$32=TRUE,$O$42=TRUE,'2023.10～折込依頼書'!$G$5=TRUE),"●"," ")</f>
        <v> </v>
      </c>
      <c r="J32" s="215" t="s">
        <v>156</v>
      </c>
      <c r="K32" s="7">
        <v>430</v>
      </c>
      <c r="L32" s="263">
        <f t="shared" si="4"/>
      </c>
      <c r="M32" s="327"/>
      <c r="O32" s="80" t="b">
        <v>0</v>
      </c>
    </row>
    <row r="33" spans="1:15" ht="18" customHeight="1" thickBot="1">
      <c r="A33" s="80" t="b">
        <v>0</v>
      </c>
      <c r="E33" s="380" t="s">
        <v>127</v>
      </c>
      <c r="F33" s="381"/>
      <c r="G33" s="6">
        <f>SUM(G26:G32)</f>
        <v>3760</v>
      </c>
      <c r="H33" s="269">
        <f>SUM(H26:H32)</f>
        <v>0</v>
      </c>
      <c r="I33" s="208" t="str">
        <f>IF(OR($A$5=TRUE,$O$33=TRUE,$O$42=TRUE,'2023.10～折込依頼書'!$G$5=TRUE),"●"," ")</f>
        <v> </v>
      </c>
      <c r="J33" s="215" t="s">
        <v>157</v>
      </c>
      <c r="K33" s="7">
        <v>400</v>
      </c>
      <c r="L33" s="263">
        <f t="shared" si="4"/>
      </c>
      <c r="M33" s="327"/>
      <c r="O33" s="80" t="b">
        <v>0</v>
      </c>
    </row>
    <row r="34" spans="1:15" ht="18" customHeight="1">
      <c r="A34" s="80" t="b">
        <v>0</v>
      </c>
      <c r="E34" s="208" t="str">
        <f>IF(OR($A$5=TRUE,$A$34=TRUE,$A$45=TRUE,'2023.10～折込依頼書'!$G$5=TRUE),"●"," ")</f>
        <v> </v>
      </c>
      <c r="F34" s="214" t="s">
        <v>128</v>
      </c>
      <c r="G34" s="5">
        <v>570</v>
      </c>
      <c r="H34" s="264">
        <f aca="true" t="shared" si="5" ref="H34:H44">IF(E34=$E$5,G34,"")</f>
      </c>
      <c r="I34" s="208" t="str">
        <f>IF(OR($A$5=TRUE,$O$34=TRUE,$O$42=TRUE,'2023.10～折込依頼書'!$G$5=TRUE),"●"," ")</f>
        <v> </v>
      </c>
      <c r="J34" s="218" t="s">
        <v>158</v>
      </c>
      <c r="K34" s="7">
        <v>350</v>
      </c>
      <c r="L34" s="263">
        <f t="shared" si="4"/>
      </c>
      <c r="M34" s="327"/>
      <c r="O34" s="80" t="b">
        <v>0</v>
      </c>
    </row>
    <row r="35" spans="1:15" ht="18" customHeight="1">
      <c r="A35" s="80" t="b">
        <v>0</v>
      </c>
      <c r="E35" s="208" t="str">
        <f>IF(OR($A$5=TRUE,$A$35=TRUE,$A$45=TRUE,'2023.10～折込依頼書'!$G$5=TRUE),"●"," ")</f>
        <v> </v>
      </c>
      <c r="F35" s="215" t="s">
        <v>129</v>
      </c>
      <c r="G35" s="2">
        <v>290</v>
      </c>
      <c r="H35" s="264">
        <f t="shared" si="5"/>
      </c>
      <c r="I35" s="208" t="str">
        <f>IF(OR($A$5=TRUE,$O$35=TRUE,$O$42=TRUE,'2023.10～折込依頼書'!$G$5=TRUE),"●"," ")</f>
        <v> </v>
      </c>
      <c r="J35" s="218" t="s">
        <v>159</v>
      </c>
      <c r="K35" s="7">
        <v>570</v>
      </c>
      <c r="L35" s="263">
        <f t="shared" si="4"/>
      </c>
      <c r="M35" s="327"/>
      <c r="O35" s="80" t="b">
        <v>0</v>
      </c>
    </row>
    <row r="36" spans="1:15" ht="18" customHeight="1">
      <c r="A36" s="80" t="b">
        <v>0</v>
      </c>
      <c r="E36" s="208" t="str">
        <f>IF(OR($A$5=TRUE,$A$36=TRUE,$A$45=TRUE,'2023.10～折込依頼書'!$G$5=TRUE),"●"," ")</f>
        <v> </v>
      </c>
      <c r="F36" s="218" t="s">
        <v>130</v>
      </c>
      <c r="G36" s="2">
        <v>420</v>
      </c>
      <c r="H36" s="264">
        <f t="shared" si="5"/>
      </c>
      <c r="I36" s="208" t="str">
        <f>IF(OR($A$5=TRUE,$O$36=TRUE,$O$42=TRUE,'2023.10～折込依頼書'!$G$5=TRUE),"●"," ")</f>
        <v> </v>
      </c>
      <c r="J36" s="218" t="s">
        <v>160</v>
      </c>
      <c r="K36" s="7">
        <v>380</v>
      </c>
      <c r="L36" s="263">
        <f t="shared" si="4"/>
      </c>
      <c r="M36" s="327"/>
      <c r="O36" s="80" t="b">
        <v>0</v>
      </c>
    </row>
    <row r="37" spans="1:15" ht="18" customHeight="1">
      <c r="A37" s="80" t="b">
        <v>0</v>
      </c>
      <c r="E37" s="208" t="str">
        <f>IF(OR($A$5=TRUE,$A$37=TRUE,$A$45=TRUE,'2023.10～折込依頼書'!$G$5=TRUE),"●"," ")</f>
        <v> </v>
      </c>
      <c r="F37" s="218" t="s">
        <v>131</v>
      </c>
      <c r="G37" s="2">
        <v>660</v>
      </c>
      <c r="H37" s="264">
        <f t="shared" si="5"/>
      </c>
      <c r="I37" s="208" t="str">
        <f>IF(OR($A$5=TRUE,$O$37=TRUE,$O$42=TRUE,'2023.10～折込依頼書'!$G$5=TRUE),"●"," ")</f>
        <v> </v>
      </c>
      <c r="J37" s="220" t="s">
        <v>161</v>
      </c>
      <c r="K37" s="8">
        <v>340</v>
      </c>
      <c r="L37" s="263">
        <f t="shared" si="4"/>
      </c>
      <c r="M37" s="327"/>
      <c r="O37" s="80" t="b">
        <v>0</v>
      </c>
    </row>
    <row r="38" spans="1:15" ht="18" customHeight="1">
      <c r="A38" s="80" t="b">
        <v>0</v>
      </c>
      <c r="E38" s="208" t="str">
        <f>IF(OR($A$5=TRUE,$A$38=TRUE,$A$45=TRUE,'2023.10～折込依頼書'!$G$5=TRUE),"●"," ")</f>
        <v> </v>
      </c>
      <c r="F38" s="218" t="s">
        <v>132</v>
      </c>
      <c r="G38" s="2">
        <v>390</v>
      </c>
      <c r="H38" s="264">
        <f t="shared" si="5"/>
      </c>
      <c r="I38" s="208" t="str">
        <f>IF(OR($A$5=TRUE,$O$38=TRUE,$O$42=TRUE,'2023.10～折込依頼書'!$G$5=TRUE),"●"," ")</f>
        <v> </v>
      </c>
      <c r="J38" s="218" t="s">
        <v>162</v>
      </c>
      <c r="K38" s="7">
        <v>460</v>
      </c>
      <c r="L38" s="263">
        <f t="shared" si="4"/>
      </c>
      <c r="M38" s="327"/>
      <c r="O38" s="80" t="b">
        <v>0</v>
      </c>
    </row>
    <row r="39" spans="1:15" ht="18" customHeight="1">
      <c r="A39" s="80" t="b">
        <v>0</v>
      </c>
      <c r="E39" s="208" t="str">
        <f>IF(OR($A$5=TRUE,$A$39=TRUE,$A$45=TRUE,'2023.10～折込依頼書'!$G$5=TRUE),"●"," ")</f>
        <v> </v>
      </c>
      <c r="F39" s="218" t="s">
        <v>133</v>
      </c>
      <c r="G39" s="2">
        <v>420</v>
      </c>
      <c r="H39" s="264">
        <f t="shared" si="5"/>
      </c>
      <c r="I39" s="208" t="str">
        <f>IF(OR($A$5=TRUE,$O$39=TRUE,$O$42=TRUE,'2023.10～折込依頼書'!$G$5=TRUE),"●"," ")</f>
        <v> </v>
      </c>
      <c r="J39" s="218" t="s">
        <v>405</v>
      </c>
      <c r="K39" s="8">
        <v>430</v>
      </c>
      <c r="L39" s="272">
        <f t="shared" si="4"/>
      </c>
      <c r="M39" s="327"/>
      <c r="O39" s="80" t="b">
        <v>0</v>
      </c>
    </row>
    <row r="40" spans="1:15" ht="18" customHeight="1">
      <c r="A40" s="80" t="b">
        <v>0</v>
      </c>
      <c r="E40" s="208" t="str">
        <f>IF(OR($A$5=TRUE,$A$40=TRUE,$A$45=TRUE,'2023.10～折込依頼書'!$G$5=TRUE),"●"," ")</f>
        <v> </v>
      </c>
      <c r="F40" s="218" t="s">
        <v>134</v>
      </c>
      <c r="G40" s="2">
        <v>240</v>
      </c>
      <c r="H40" s="264">
        <f t="shared" si="5"/>
      </c>
      <c r="I40" s="208" t="str">
        <f>IF(OR($A$5=TRUE,$O$40=TRUE,$O$42=TRUE,'2023.10～折込依頼書'!$G$5=TRUE),"●"," ")</f>
        <v> </v>
      </c>
      <c r="J40" s="218" t="s">
        <v>406</v>
      </c>
      <c r="K40" s="246">
        <v>340</v>
      </c>
      <c r="L40" s="272">
        <f>IF(I40=$E$5,K40,"")</f>
      </c>
      <c r="M40" s="327"/>
      <c r="O40" s="80" t="b">
        <v>0</v>
      </c>
    </row>
    <row r="41" spans="1:15" ht="18" customHeight="1" thickBot="1">
      <c r="A41" s="80" t="b">
        <v>0</v>
      </c>
      <c r="E41" s="208" t="str">
        <f>IF(OR($A$5=TRUE,$A$41=TRUE,$A$45=TRUE,'2023.10～折込依頼書'!$G$5=TRUE),"●"," ")</f>
        <v> </v>
      </c>
      <c r="F41" s="218" t="s">
        <v>135</v>
      </c>
      <c r="G41" s="2">
        <v>380</v>
      </c>
      <c r="H41" s="263">
        <f t="shared" si="5"/>
      </c>
      <c r="I41" s="208" t="str">
        <f>IF(OR($A$5=TRUE,$O$41=TRUE,$O$42=TRUE,'2023.10～折込依頼書'!$G$5=TRUE),"●"," ")</f>
        <v> </v>
      </c>
      <c r="J41" s="220" t="s">
        <v>425</v>
      </c>
      <c r="K41" s="246">
        <v>340</v>
      </c>
      <c r="L41" s="272">
        <f t="shared" si="4"/>
      </c>
      <c r="M41" s="327"/>
      <c r="O41" s="80" t="b">
        <v>0</v>
      </c>
    </row>
    <row r="42" spans="1:15" ht="18" thickBot="1">
      <c r="A42" s="80" t="b">
        <v>0</v>
      </c>
      <c r="E42" s="208" t="str">
        <f>IF(OR($A$5=TRUE,$A$42=TRUE,$A$45=TRUE,'2023.10～折込依頼書'!$G$5=TRUE),"●"," ")</f>
        <v> </v>
      </c>
      <c r="F42" s="218" t="s">
        <v>395</v>
      </c>
      <c r="G42" s="2">
        <v>350</v>
      </c>
      <c r="H42" s="263">
        <f t="shared" si="5"/>
      </c>
      <c r="I42" s="380" t="s">
        <v>163</v>
      </c>
      <c r="J42" s="381"/>
      <c r="K42" s="9">
        <f>SUM(K30:K41)</f>
        <v>4730</v>
      </c>
      <c r="L42" s="270">
        <f>SUM(L30:L41)</f>
        <v>0</v>
      </c>
      <c r="M42" s="327"/>
      <c r="O42" s="80" t="b">
        <v>0</v>
      </c>
    </row>
    <row r="43" spans="1:15" ht="17.25">
      <c r="A43" s="80" t="b">
        <v>0</v>
      </c>
      <c r="E43" s="208" t="str">
        <f>IF(OR($A$5=TRUE,$A$43=TRUE,$A$45=TRUE,'2023.10～折込依頼書'!$G$5=TRUE),"●"," ")</f>
        <v> </v>
      </c>
      <c r="F43" s="302" t="s">
        <v>419</v>
      </c>
      <c r="G43" s="2">
        <v>440</v>
      </c>
      <c r="H43" s="263">
        <f>IF(E43=$E$5,G43,"")</f>
      </c>
      <c r="I43" s="391" t="s">
        <v>2</v>
      </c>
      <c r="J43" s="392"/>
      <c r="K43" s="389">
        <f>G14+G25+G33+G45+K16+K29+K42</f>
        <v>28430</v>
      </c>
      <c r="L43" s="373">
        <f>H14+H25+H33+H45+L16+L29+L42</f>
        <v>0</v>
      </c>
      <c r="M43" s="183"/>
      <c r="O43" s="80"/>
    </row>
    <row r="44" spans="1:15" ht="18" thickBot="1">
      <c r="A44" s="80" t="b">
        <v>0</v>
      </c>
      <c r="E44" s="238" t="str">
        <f>IF(OR($A$5=TRUE,$A$44=TRUE,$A$45=TRUE,'2023.10～折込依頼書'!$G$5=TRUE),"●"," ")</f>
        <v> </v>
      </c>
      <c r="F44" s="297" t="s">
        <v>431</v>
      </c>
      <c r="G44" s="6">
        <v>470</v>
      </c>
      <c r="H44" s="267">
        <f t="shared" si="5"/>
      </c>
      <c r="I44" s="393"/>
      <c r="J44" s="394"/>
      <c r="K44" s="390"/>
      <c r="L44" s="374"/>
      <c r="M44" s="183"/>
      <c r="O44" s="80"/>
    </row>
    <row r="45" spans="1:15" ht="18" thickBot="1">
      <c r="A45" s="80" t="b">
        <v>0</v>
      </c>
      <c r="E45" s="380" t="s">
        <v>136</v>
      </c>
      <c r="F45" s="381"/>
      <c r="G45" s="6">
        <f>SUM(G34:G44)</f>
        <v>4630</v>
      </c>
      <c r="H45" s="270">
        <f>SUM(H34:H44)</f>
        <v>0</v>
      </c>
      <c r="I45" s="181"/>
      <c r="J45" s="181"/>
      <c r="K45" s="182"/>
      <c r="L45" s="183"/>
      <c r="M45" s="183"/>
      <c r="O45" s="80"/>
    </row>
    <row r="46" spans="9:13" ht="17.25">
      <c r="I46" s="181"/>
      <c r="J46" s="181"/>
      <c r="K46" s="182"/>
      <c r="L46" s="183"/>
      <c r="M46" s="183"/>
    </row>
    <row r="47" spans="9:13" ht="13.5">
      <c r="I47" s="80"/>
      <c r="J47" s="80"/>
      <c r="L47" s="80"/>
      <c r="M47" s="80"/>
    </row>
    <row r="938" ht="13.5">
      <c r="A938" t="b">
        <v>0</v>
      </c>
    </row>
  </sheetData>
  <sheetProtection password="CF42" sheet="1"/>
  <mergeCells count="18">
    <mergeCell ref="E7:L8"/>
    <mergeCell ref="K43:K44"/>
    <mergeCell ref="E45:F45"/>
    <mergeCell ref="I16:J16"/>
    <mergeCell ref="I43:J44"/>
    <mergeCell ref="E14:F14"/>
    <mergeCell ref="E25:F25"/>
    <mergeCell ref="E33:F33"/>
    <mergeCell ref="B1:C3"/>
    <mergeCell ref="F2:J2"/>
    <mergeCell ref="F3:I3"/>
    <mergeCell ref="E1:F1"/>
    <mergeCell ref="L43:L44"/>
    <mergeCell ref="F5:H6"/>
    <mergeCell ref="I6:J6"/>
    <mergeCell ref="I29:J29"/>
    <mergeCell ref="I42:J42"/>
    <mergeCell ref="I1:J1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B1">
      <selection activeCell="R16" sqref="R16"/>
    </sheetView>
  </sheetViews>
  <sheetFormatPr defaultColWidth="9.00390625" defaultRowHeight="13.5"/>
  <cols>
    <col min="1" max="1" width="9.00390625" style="0" hidden="1" customWidth="1"/>
    <col min="2" max="2" width="13.75390625" style="0" customWidth="1"/>
    <col min="3" max="3" width="9.00390625" style="0" customWidth="1"/>
    <col min="4" max="4" width="1.25" style="0" customWidth="1"/>
    <col min="11" max="12" width="10.75390625" style="0" customWidth="1"/>
    <col min="13" max="13" width="1.25" style="0" customWidth="1"/>
    <col min="15" max="15" width="0.12890625" style="0" customWidth="1"/>
  </cols>
  <sheetData>
    <row r="1" spans="2:13" ht="23.25" customHeight="1">
      <c r="B1" s="370" t="s">
        <v>470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</row>
    <row r="2" spans="2:10" ht="28.5" customHeight="1" thickBot="1"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</row>
    <row r="3" spans="2:13" ht="19.5" customHeight="1" thickBot="1"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</row>
    <row r="4" spans="5:13" ht="7.5" customHeight="1">
      <c r="E4" s="80"/>
      <c r="F4" s="80"/>
      <c r="G4" s="80"/>
      <c r="H4" s="80"/>
      <c r="I4" s="80"/>
      <c r="J4" s="80"/>
      <c r="K4" s="295"/>
      <c r="L4" s="80"/>
      <c r="M4" s="80"/>
    </row>
    <row r="5" spans="1:13" ht="19.5" customHeight="1">
      <c r="A5" s="80" t="b">
        <v>0</v>
      </c>
      <c r="E5" s="85" t="s">
        <v>164</v>
      </c>
      <c r="F5" s="375"/>
      <c r="G5" s="375"/>
      <c r="H5" s="375"/>
      <c r="I5" s="80"/>
      <c r="J5" s="80"/>
      <c r="K5" s="294"/>
      <c r="L5" s="80"/>
      <c r="M5" s="80"/>
    </row>
    <row r="6" spans="1:13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</row>
    <row r="7" spans="1:13" ht="13.5">
      <c r="A7" s="80"/>
      <c r="E7" s="401" t="s">
        <v>3</v>
      </c>
      <c r="F7" s="402"/>
      <c r="G7" s="402"/>
      <c r="H7" s="402"/>
      <c r="I7" s="403"/>
      <c r="J7" s="403"/>
      <c r="K7" s="403"/>
      <c r="L7" s="404"/>
      <c r="M7" s="328"/>
    </row>
    <row r="8" spans="1:13" ht="14.25" thickBot="1">
      <c r="A8" s="80"/>
      <c r="E8" s="405"/>
      <c r="F8" s="406"/>
      <c r="G8" s="406"/>
      <c r="H8" s="406"/>
      <c r="I8" s="407"/>
      <c r="J8" s="407"/>
      <c r="K8" s="407"/>
      <c r="L8" s="408"/>
      <c r="M8" s="328"/>
    </row>
    <row r="9" spans="1:15" ht="19.5" customHeight="1">
      <c r="A9" s="80" t="b">
        <v>0</v>
      </c>
      <c r="E9" s="208" t="str">
        <f>IF(OR($A$5=TRUE,$A$9=TRUE,$A$18=TRUE,'2023.10～折込依頼書'!$G$5=TRUE),"●"," ")</f>
        <v> </v>
      </c>
      <c r="F9" s="223" t="s">
        <v>4</v>
      </c>
      <c r="G9" s="10">
        <v>500</v>
      </c>
      <c r="H9" s="11">
        <f>IF(E9=$E$5,G9,"")</f>
      </c>
      <c r="I9" s="85" t="str">
        <f>IF(OR($A$5=TRUE,$O$9=TRUE,$O$17=TRUE,'2023.10～折込依頼書'!$G$5=TRUE),"●"," ")</f>
        <v> </v>
      </c>
      <c r="J9" s="92" t="s">
        <v>182</v>
      </c>
      <c r="K9" s="136">
        <v>540</v>
      </c>
      <c r="L9" s="19">
        <f aca="true" t="shared" si="0" ref="L9:L15">IF(I9=$E$5,K9,"")</f>
      </c>
      <c r="M9" s="329"/>
      <c r="O9" s="80" t="b">
        <v>0</v>
      </c>
    </row>
    <row r="10" spans="1:15" ht="19.5" customHeight="1">
      <c r="A10" s="80" t="b">
        <v>0</v>
      </c>
      <c r="E10" s="208" t="str">
        <f>IF(OR($A$5=TRUE,$A$10=TRUE,$A$18=TRUE,'2023.10～折込依頼書'!$G$5=TRUE),"●"," ")</f>
        <v> </v>
      </c>
      <c r="F10" s="224" t="s">
        <v>5</v>
      </c>
      <c r="G10" s="12">
        <v>590</v>
      </c>
      <c r="H10" s="11">
        <f aca="true" t="shared" si="1" ref="H10:H17">IF(E10=$E$5,G10,"")</f>
      </c>
      <c r="I10" s="85" t="str">
        <f>IF(OR($A$5=TRUE,$O$10=TRUE,$O$17=TRUE,'2023.10～折込依頼書'!$G$5=TRUE),"●"," ")</f>
        <v> </v>
      </c>
      <c r="J10" s="89" t="s">
        <v>183</v>
      </c>
      <c r="K10" s="20">
        <v>510</v>
      </c>
      <c r="L10" s="21">
        <f t="shared" si="0"/>
      </c>
      <c r="M10" s="329"/>
      <c r="O10" s="80" t="b">
        <v>0</v>
      </c>
    </row>
    <row r="11" spans="1:15" ht="19.5" customHeight="1">
      <c r="A11" s="80" t="b">
        <v>0</v>
      </c>
      <c r="E11" s="208" t="str">
        <f>IF(OR($A$5=TRUE,$A$11=TRUE,$A$18=TRUE,'2023.10～折込依頼書'!$G$5=TRUE),"●"," ")</f>
        <v> </v>
      </c>
      <c r="F11" s="224" t="s">
        <v>6</v>
      </c>
      <c r="G11" s="12">
        <v>550</v>
      </c>
      <c r="H11" s="11">
        <f t="shared" si="1"/>
      </c>
      <c r="I11" s="85" t="str">
        <f>IF(OR($A$5=TRUE,$O$11=TRUE,$O$17=TRUE,'2023.10～折込依頼書'!$G$5=TRUE),"●"," ")</f>
        <v> </v>
      </c>
      <c r="J11" s="89" t="s">
        <v>184</v>
      </c>
      <c r="K11" s="20">
        <v>580</v>
      </c>
      <c r="L11" s="21">
        <f t="shared" si="0"/>
      </c>
      <c r="M11" s="329"/>
      <c r="O11" s="80" t="b">
        <v>0</v>
      </c>
    </row>
    <row r="12" spans="1:15" ht="19.5" customHeight="1">
      <c r="A12" s="80" t="b">
        <v>0</v>
      </c>
      <c r="E12" s="208" t="str">
        <f>IF(OR($A$5=TRUE,$A$12=TRUE,$A$18=TRUE,'2023.10～折込依頼書'!$G$5=TRUE),"●"," ")</f>
        <v> </v>
      </c>
      <c r="F12" s="225" t="s">
        <v>7</v>
      </c>
      <c r="G12" s="12">
        <v>480</v>
      </c>
      <c r="H12" s="11">
        <f t="shared" si="1"/>
      </c>
      <c r="I12" s="85" t="str">
        <f>IF(OR($A$5=TRUE,$O$12=TRUE,$O$17=TRUE,'2023.10～折込依頼書'!$G$5=TRUE),"●"," ")</f>
        <v> </v>
      </c>
      <c r="J12" s="89" t="s">
        <v>185</v>
      </c>
      <c r="K12" s="20">
        <v>460</v>
      </c>
      <c r="L12" s="21">
        <f t="shared" si="0"/>
      </c>
      <c r="M12" s="329"/>
      <c r="O12" s="80" t="b">
        <v>0</v>
      </c>
    </row>
    <row r="13" spans="1:15" ht="19.5" customHeight="1">
      <c r="A13" s="80" t="b">
        <v>0</v>
      </c>
      <c r="E13" s="208" t="str">
        <f>IF(OR($A$5=TRUE,$A$13=TRUE,$A$18=TRUE,'2023.10～折込依頼書'!$G$5=TRUE),"●"," ")</f>
        <v> </v>
      </c>
      <c r="F13" s="224" t="s">
        <v>8</v>
      </c>
      <c r="G13" s="12">
        <v>250</v>
      </c>
      <c r="H13" s="11">
        <f t="shared" si="1"/>
      </c>
      <c r="I13" s="85" t="str">
        <f>IF(OR($A$5=TRUE,$O$13=TRUE,$O$17=TRUE,'2023.10～折込依頼書'!$G$5=TRUE),"●"," ")</f>
        <v> </v>
      </c>
      <c r="J13" s="89" t="s">
        <v>186</v>
      </c>
      <c r="K13" s="20">
        <v>540</v>
      </c>
      <c r="L13" s="21">
        <f t="shared" si="0"/>
      </c>
      <c r="M13" s="329"/>
      <c r="O13" s="80" t="b">
        <v>0</v>
      </c>
    </row>
    <row r="14" spans="1:15" ht="19.5" customHeight="1">
      <c r="A14" s="80" t="b">
        <v>0</v>
      </c>
      <c r="E14" s="208" t="str">
        <f>IF(OR($A$5=TRUE,$A$14=TRUE,$A$18=TRUE,'2023.10～折込依頼書'!$G$5=TRUE),"●"," ")</f>
        <v> </v>
      </c>
      <c r="F14" s="225" t="s">
        <v>9</v>
      </c>
      <c r="G14" s="12">
        <v>280</v>
      </c>
      <c r="H14" s="11">
        <f t="shared" si="1"/>
      </c>
      <c r="I14" s="85" t="str">
        <f>IF(OR($A$5=TRUE,$O$14=TRUE,$O$17=TRUE,'2023.10～折込依頼書'!$G$5=TRUE),"●"," ")</f>
        <v> </v>
      </c>
      <c r="J14" s="90" t="s">
        <v>187</v>
      </c>
      <c r="K14" s="20">
        <v>360</v>
      </c>
      <c r="L14" s="21">
        <f t="shared" si="0"/>
      </c>
      <c r="M14" s="329"/>
      <c r="O14" s="80" t="b">
        <v>0</v>
      </c>
    </row>
    <row r="15" spans="1:15" ht="19.5" customHeight="1">
      <c r="A15" s="80" t="b">
        <v>0</v>
      </c>
      <c r="E15" s="208" t="str">
        <f>IF(OR($A$5=TRUE,$A$15=TRUE,$A$18=TRUE,'2023.10～折込依頼書'!$G$5=TRUE),"●"," ")</f>
        <v> </v>
      </c>
      <c r="F15" s="224" t="s">
        <v>10</v>
      </c>
      <c r="G15" s="12">
        <v>360</v>
      </c>
      <c r="H15" s="11">
        <f t="shared" si="1"/>
      </c>
      <c r="I15" s="85" t="str">
        <f>IF(OR($A$5=TRUE,$O$15=TRUE,$O$17=TRUE,'2023.10～折込依頼書'!$G$5=TRUE),"●"," ")</f>
        <v> </v>
      </c>
      <c r="J15" s="298" t="s">
        <v>188</v>
      </c>
      <c r="K15" s="137">
        <v>520</v>
      </c>
      <c r="L15" s="22">
        <f t="shared" si="0"/>
      </c>
      <c r="M15" s="329"/>
      <c r="O15" s="80" t="b">
        <v>0</v>
      </c>
    </row>
    <row r="16" spans="1:15" ht="19.5" customHeight="1" thickBot="1">
      <c r="A16" s="80" t="b">
        <v>0</v>
      </c>
      <c r="E16" s="208" t="str">
        <f>IF(OR($A$5=TRUE,$A$16=TRUE,$A$18=TRUE,'2023.10～折込依頼書'!$G$5=TRUE),"●"," ")</f>
        <v> </v>
      </c>
      <c r="F16" s="224" t="s">
        <v>11</v>
      </c>
      <c r="G16" s="12">
        <v>530</v>
      </c>
      <c r="H16" s="11">
        <f t="shared" si="1"/>
      </c>
      <c r="I16" s="85" t="str">
        <f>IF(OR($A$5=TRUE,$O$16=TRUE,$O$17=TRUE,'2023.10～折込依頼書'!$G$5=TRUE),"●"," ")</f>
        <v> </v>
      </c>
      <c r="J16" s="298" t="s">
        <v>434</v>
      </c>
      <c r="K16" s="137">
        <v>320</v>
      </c>
      <c r="L16" s="22">
        <f>IF(I16=$E$5,K16,"")</f>
      </c>
      <c r="M16" s="329"/>
      <c r="O16" s="80" t="b">
        <v>0</v>
      </c>
    </row>
    <row r="17" spans="1:15" ht="19.5" customHeight="1" thickBot="1">
      <c r="A17" s="80" t="b">
        <v>0</v>
      </c>
      <c r="E17" s="208" t="str">
        <f>IF(OR($A$5=TRUE,$A$17=TRUE,$A$18=TRUE,'2023.10～折込依頼書'!$G$5=TRUE),"●"," ")</f>
        <v> </v>
      </c>
      <c r="F17" s="226" t="s">
        <v>13</v>
      </c>
      <c r="G17" s="13">
        <v>430</v>
      </c>
      <c r="H17" s="14">
        <f t="shared" si="1"/>
      </c>
      <c r="I17" s="409" t="s">
        <v>189</v>
      </c>
      <c r="J17" s="410"/>
      <c r="K17" s="16">
        <f>SUM(K9:K16)</f>
        <v>3830</v>
      </c>
      <c r="L17" s="17">
        <f>SUM(L9:L16)</f>
        <v>0</v>
      </c>
      <c r="M17" s="329"/>
      <c r="O17" s="80" t="b">
        <v>0</v>
      </c>
    </row>
    <row r="18" spans="1:15" ht="19.5" customHeight="1" thickBot="1">
      <c r="A18" s="80" t="b">
        <v>0</v>
      </c>
      <c r="E18" s="419" t="s">
        <v>15</v>
      </c>
      <c r="F18" s="420"/>
      <c r="G18" s="15">
        <f>SUM(G9:G17)</f>
        <v>3970</v>
      </c>
      <c r="H18" s="17">
        <f>SUM(H9:H17)</f>
        <v>0</v>
      </c>
      <c r="I18" s="85" t="str">
        <f>IF(OR($A$5=TRUE,$O$18=TRUE,$O$26=TRUE,'2023.10～折込依頼書'!$G$5=TRUE),"●"," ")</f>
        <v> </v>
      </c>
      <c r="J18" s="88" t="s">
        <v>190</v>
      </c>
      <c r="K18" s="24">
        <v>340</v>
      </c>
      <c r="L18" s="25">
        <f>IF(I18=$E$5,K18,"")</f>
      </c>
      <c r="M18" s="329"/>
      <c r="O18" s="80" t="b">
        <v>0</v>
      </c>
    </row>
    <row r="19" spans="1:15" ht="19.5" customHeight="1">
      <c r="A19" s="80" t="b">
        <v>0</v>
      </c>
      <c r="E19" s="85" t="str">
        <f>IF(OR($A$5=TRUE,$A$19=TRUE,$A$24=TRUE,'2023.10～折込依頼書'!$G$5=TRUE),"●"," ")</f>
        <v> </v>
      </c>
      <c r="F19" s="88" t="s">
        <v>17</v>
      </c>
      <c r="G19" s="138">
        <v>450</v>
      </c>
      <c r="H19" s="11">
        <f>IF(E19=$E$5,G19,"")</f>
      </c>
      <c r="I19" s="85" t="str">
        <f>IF(OR($A$5=TRUE,$O$19=TRUE,$O$26=TRUE,'2023.10～折込依頼書'!$G$5=TRUE),"●"," ")</f>
        <v> </v>
      </c>
      <c r="J19" s="90" t="s">
        <v>191</v>
      </c>
      <c r="K19" s="20">
        <v>450</v>
      </c>
      <c r="L19" s="21">
        <f aca="true" t="shared" si="2" ref="L19:L25">IF(I19=$E$5,K19,"")</f>
      </c>
      <c r="M19" s="329"/>
      <c r="O19" s="80" t="b">
        <v>0</v>
      </c>
    </row>
    <row r="20" spans="1:15" ht="19.5" customHeight="1">
      <c r="A20" s="80" t="b">
        <v>0</v>
      </c>
      <c r="E20" s="85" t="str">
        <f>IF(OR($A$5=TRUE,$A$20=TRUE,$A$24=TRUE,'2023.10～折込依頼書'!$G$5=TRUE),"●"," ")</f>
        <v> </v>
      </c>
      <c r="F20" s="89" t="s">
        <v>19</v>
      </c>
      <c r="G20" s="12">
        <v>450</v>
      </c>
      <c r="H20" s="11">
        <f>IF(E20=$E$5,G20,"")</f>
      </c>
      <c r="I20" s="85" t="str">
        <f>IF(OR($A$5=TRUE,$O$20=TRUE,$O$26=TRUE,'2023.10～折込依頼書'!$G$5=TRUE),"●"," ")</f>
        <v> </v>
      </c>
      <c r="J20" s="90" t="s">
        <v>192</v>
      </c>
      <c r="K20" s="20">
        <v>460</v>
      </c>
      <c r="L20" s="21">
        <f t="shared" si="2"/>
      </c>
      <c r="M20" s="329"/>
      <c r="O20" s="80" t="b">
        <v>0</v>
      </c>
    </row>
    <row r="21" spans="1:15" ht="19.5" customHeight="1">
      <c r="A21" s="80" t="b">
        <v>0</v>
      </c>
      <c r="E21" s="85" t="str">
        <f>IF(OR($A$5=TRUE,$A$21=TRUE,$A$24=TRUE,'2023.10～折込依頼書'!$G$5=TRUE),"●"," ")</f>
        <v> </v>
      </c>
      <c r="F21" s="89" t="s">
        <v>21</v>
      </c>
      <c r="G21" s="12">
        <v>590</v>
      </c>
      <c r="H21" s="11">
        <f>IF(E21=$E$5,G21,"")</f>
      </c>
      <c r="I21" s="85" t="str">
        <f>IF(OR($A$5=TRUE,$O$21=TRUE,$O$26=TRUE,'2023.10～折込依頼書'!$G$5=TRUE),"●"," ")</f>
        <v> </v>
      </c>
      <c r="J21" s="89" t="s">
        <v>193</v>
      </c>
      <c r="K21" s="20">
        <v>300</v>
      </c>
      <c r="L21" s="21">
        <f t="shared" si="2"/>
      </c>
      <c r="M21" s="329"/>
      <c r="O21" s="80" t="b">
        <v>0</v>
      </c>
    </row>
    <row r="22" spans="1:15" ht="19.5" customHeight="1">
      <c r="A22" s="80" t="b">
        <v>0</v>
      </c>
      <c r="E22" s="85" t="str">
        <f>IF(OR($A$5=TRUE,$A$22=TRUE,$A$24=TRUE,'2023.10～折込依頼書'!$G$5=TRUE),"●"," ")</f>
        <v> </v>
      </c>
      <c r="F22" s="89" t="s">
        <v>22</v>
      </c>
      <c r="G22" s="12">
        <v>280</v>
      </c>
      <c r="H22" s="11">
        <f>IF(E22=$E$5,G22,"")</f>
      </c>
      <c r="I22" s="85" t="str">
        <f>IF(OR($A$5=TRUE,$O$22=TRUE,$O$26=TRUE,'2023.10～折込依頼書'!$G$5=TRUE),"●"," ")</f>
        <v> </v>
      </c>
      <c r="J22" s="89" t="s">
        <v>194</v>
      </c>
      <c r="K22" s="20">
        <v>440</v>
      </c>
      <c r="L22" s="21">
        <f t="shared" si="2"/>
      </c>
      <c r="M22" s="329"/>
      <c r="O22" s="80" t="b">
        <v>0</v>
      </c>
    </row>
    <row r="23" spans="1:15" ht="19.5" customHeight="1" thickBot="1">
      <c r="A23" s="80" t="b">
        <v>0</v>
      </c>
      <c r="E23" s="85" t="str">
        <f>IF(OR($A$5=TRUE,$A$23=TRUE,$A$24=TRUE,'2023.10～折込依頼書'!$G$5=TRUE),"●"," ")</f>
        <v> </v>
      </c>
      <c r="F23" s="89" t="s">
        <v>166</v>
      </c>
      <c r="G23" s="12">
        <v>510</v>
      </c>
      <c r="H23" s="14">
        <f>IF(E23=$E$5,G23,"")</f>
      </c>
      <c r="I23" s="85" t="str">
        <f>IF(OR($A$5=TRUE,$O$23=TRUE,$O$26=TRUE,'2023.10～折込依頼書'!$G$5=TRUE),"●"," ")</f>
        <v> </v>
      </c>
      <c r="J23" s="89" t="s">
        <v>195</v>
      </c>
      <c r="K23" s="20">
        <v>390</v>
      </c>
      <c r="L23" s="21">
        <f t="shared" si="2"/>
      </c>
      <c r="M23" s="329"/>
      <c r="O23" s="80" t="b">
        <v>0</v>
      </c>
    </row>
    <row r="24" spans="1:15" ht="19.5" customHeight="1" thickBot="1">
      <c r="A24" s="80" t="b">
        <v>0</v>
      </c>
      <c r="E24" s="419" t="s">
        <v>167</v>
      </c>
      <c r="F24" s="420"/>
      <c r="G24" s="16">
        <f>SUM(G19:G23)</f>
        <v>2280</v>
      </c>
      <c r="H24" s="17">
        <f>SUM(H19:H23)</f>
        <v>0</v>
      </c>
      <c r="I24" s="85" t="str">
        <f>IF(OR($A$5=TRUE,$O$24=TRUE,$O$26=TRUE,'2023.10～折込依頼書'!$G$5=TRUE),"●"," ")</f>
        <v> </v>
      </c>
      <c r="J24" s="93" t="s">
        <v>196</v>
      </c>
      <c r="K24" s="27">
        <v>440</v>
      </c>
      <c r="L24" s="21">
        <f t="shared" si="2"/>
      </c>
      <c r="M24" s="329"/>
      <c r="O24" s="80" t="b">
        <v>0</v>
      </c>
    </row>
    <row r="25" spans="1:15" ht="18" thickBot="1">
      <c r="A25" s="80" t="b">
        <v>0</v>
      </c>
      <c r="E25" s="85" t="str">
        <f>IF(OR($A$5=TRUE,$A$25=TRUE,$A$35=TRUE,'2023.10～折込依頼書'!$G$5=TRUE),"●"," ")</f>
        <v> </v>
      </c>
      <c r="F25" s="92" t="s">
        <v>168</v>
      </c>
      <c r="G25" s="18">
        <v>670</v>
      </c>
      <c r="H25" s="19">
        <f aca="true" t="shared" si="3" ref="H25:H34">IF(E25=$E$5,G25,"")</f>
      </c>
      <c r="I25" s="85" t="str">
        <f>IF(OR($A$5=TRUE,$O$25=TRUE,$O$26=TRUE,'2023.10～折込依頼書'!$G$5=TRUE),"●"," ")</f>
        <v> </v>
      </c>
      <c r="J25" s="91" t="s">
        <v>197</v>
      </c>
      <c r="K25" s="26">
        <v>520</v>
      </c>
      <c r="L25" s="22">
        <f t="shared" si="2"/>
      </c>
      <c r="M25" s="329"/>
      <c r="O25" s="80" t="b">
        <v>0</v>
      </c>
    </row>
    <row r="26" spans="1:15" ht="19.5" customHeight="1" thickBot="1">
      <c r="A26" s="80" t="b">
        <v>0</v>
      </c>
      <c r="E26" s="85" t="str">
        <f>IF(OR($A$5=TRUE,$A$26=TRUE,$A$35=TRUE,'2023.10～折込依頼書'!$G$5=TRUE),"●"," ")</f>
        <v> </v>
      </c>
      <c r="F26" s="89" t="s">
        <v>169</v>
      </c>
      <c r="G26" s="20">
        <v>570</v>
      </c>
      <c r="H26" s="21">
        <f t="shared" si="3"/>
      </c>
      <c r="I26" s="409" t="s">
        <v>198</v>
      </c>
      <c r="J26" s="410"/>
      <c r="K26" s="23">
        <f>SUM(K18:K25)</f>
        <v>3340</v>
      </c>
      <c r="L26" s="17">
        <f>SUM(L18:L25)</f>
        <v>0</v>
      </c>
      <c r="M26" s="329"/>
      <c r="O26" s="80" t="b">
        <v>0</v>
      </c>
    </row>
    <row r="27" spans="1:15" ht="19.5" customHeight="1">
      <c r="A27" s="80" t="b">
        <v>0</v>
      </c>
      <c r="E27" s="85" t="str">
        <f>IF(OR($A$5=TRUE,$A$27=TRUE,$A$35=TRUE,'2023.10～折込依頼書'!$G$5=TRUE),"●"," ")</f>
        <v> </v>
      </c>
      <c r="F27" s="89" t="s">
        <v>170</v>
      </c>
      <c r="G27" s="20">
        <v>430</v>
      </c>
      <c r="H27" s="21">
        <f t="shared" si="3"/>
      </c>
      <c r="I27" s="85" t="str">
        <f>IF(OR($A$5=TRUE,$O$27=TRUE,$O$33=TRUE,'2023.10～折込依頼書'!$G$5=TRUE),"●"," ")</f>
        <v> </v>
      </c>
      <c r="J27" s="89" t="s">
        <v>199</v>
      </c>
      <c r="K27" s="20">
        <v>460</v>
      </c>
      <c r="L27" s="25">
        <f aca="true" t="shared" si="4" ref="L27:L32">IF(I27=$E$5,K27,"")</f>
      </c>
      <c r="M27" s="329"/>
      <c r="O27" s="80" t="b">
        <v>0</v>
      </c>
    </row>
    <row r="28" spans="1:15" ht="19.5" customHeight="1">
      <c r="A28" s="80" t="b">
        <v>0</v>
      </c>
      <c r="E28" s="85" t="str">
        <f>IF(OR($A$5=TRUE,$A$28=TRUE,$A$35=TRUE,'2023.10～折込依頼書'!$G$5=TRUE),"●"," ")</f>
        <v> </v>
      </c>
      <c r="F28" s="90" t="s">
        <v>171</v>
      </c>
      <c r="G28" s="20">
        <v>400</v>
      </c>
      <c r="H28" s="21">
        <f t="shared" si="3"/>
      </c>
      <c r="I28" s="85" t="str">
        <f>IF(OR($A$5=TRUE,$O$28=TRUE,$O$33=TRUE,'2023.10～折込依頼書'!$G$5=TRUE),"●"," ")</f>
        <v> </v>
      </c>
      <c r="J28" s="89" t="s">
        <v>12</v>
      </c>
      <c r="K28" s="20">
        <v>360</v>
      </c>
      <c r="L28" s="21">
        <f t="shared" si="4"/>
      </c>
      <c r="M28" s="329"/>
      <c r="O28" s="80" t="b">
        <v>0</v>
      </c>
    </row>
    <row r="29" spans="1:15" ht="19.5" customHeight="1">
      <c r="A29" s="80" t="b">
        <v>0</v>
      </c>
      <c r="E29" s="85" t="str">
        <f>IF(OR($A$5=TRUE,$A$29=TRUE,$A$35=TRUE,'2023.10～折込依頼書'!$G$5=TRUE),"●"," ")</f>
        <v> </v>
      </c>
      <c r="F29" s="90" t="s">
        <v>172</v>
      </c>
      <c r="G29" s="20">
        <v>450</v>
      </c>
      <c r="H29" s="21">
        <f t="shared" si="3"/>
      </c>
      <c r="I29" s="85" t="str">
        <f>IF(OR($A$5=TRUE,$O$29=TRUE,$O$33=TRUE,'2023.10～折込依頼書'!$G$5=TRUE),"●"," ")</f>
        <v> </v>
      </c>
      <c r="J29" s="89" t="s">
        <v>14</v>
      </c>
      <c r="K29" s="20">
        <v>310</v>
      </c>
      <c r="L29" s="21">
        <f t="shared" si="4"/>
      </c>
      <c r="M29" s="329"/>
      <c r="O29" s="80" t="b">
        <v>0</v>
      </c>
    </row>
    <row r="30" spans="1:15" ht="19.5" customHeight="1">
      <c r="A30" s="80" t="b">
        <v>0</v>
      </c>
      <c r="E30" s="85" t="str">
        <f>IF(OR($A$5=TRUE,$A$30=TRUE,$A$35=TRUE,'2023.10～折込依頼書'!$G$5=TRUE),"●"," ")</f>
        <v> </v>
      </c>
      <c r="F30" s="89" t="s">
        <v>173</v>
      </c>
      <c r="G30" s="20">
        <v>480</v>
      </c>
      <c r="H30" s="21">
        <f t="shared" si="3"/>
      </c>
      <c r="I30" s="85" t="str">
        <f>IF(OR($A$5=TRUE,$O$30=TRUE,$O$33=TRUE,'2023.10～折込依頼書'!$G$5=TRUE),"●"," ")</f>
        <v> </v>
      </c>
      <c r="J30" s="90" t="s">
        <v>16</v>
      </c>
      <c r="K30" s="20">
        <v>750</v>
      </c>
      <c r="L30" s="21">
        <f t="shared" si="4"/>
      </c>
      <c r="M30" s="329"/>
      <c r="O30" s="80" t="b">
        <v>0</v>
      </c>
    </row>
    <row r="31" spans="1:15" ht="19.5" customHeight="1">
      <c r="A31" s="80" t="b">
        <v>0</v>
      </c>
      <c r="E31" s="85" t="str">
        <f>IF(OR($A$5=TRUE,$A$31=TRUE,$A$35=TRUE,'2023.10～折込依頼書'!$G$5=TRUE),"●"," ")</f>
        <v> </v>
      </c>
      <c r="F31" s="90" t="s">
        <v>174</v>
      </c>
      <c r="G31" s="20">
        <v>440</v>
      </c>
      <c r="H31" s="21">
        <f t="shared" si="3"/>
      </c>
      <c r="I31" s="85" t="str">
        <f>IF(OR($A$5=TRUE,$O$31=TRUE,$O$33=TRUE,'2023.10～折込依頼書'!$G$5=TRUE),"●"," ")</f>
        <v> </v>
      </c>
      <c r="J31" s="89" t="s">
        <v>18</v>
      </c>
      <c r="K31" s="20">
        <v>620</v>
      </c>
      <c r="L31" s="21">
        <f t="shared" si="4"/>
      </c>
      <c r="M31" s="329"/>
      <c r="O31" s="80" t="b">
        <v>0</v>
      </c>
    </row>
    <row r="32" spans="1:15" ht="19.5" customHeight="1" thickBot="1">
      <c r="A32" s="80" t="b">
        <v>0</v>
      </c>
      <c r="E32" s="85" t="str">
        <f>IF(OR($A$5=TRUE,$A$32=TRUE,$A$35=TRUE,'2023.10～折込依頼書'!$G$5=TRUE),"●"," ")</f>
        <v> </v>
      </c>
      <c r="F32" s="90" t="s">
        <v>303</v>
      </c>
      <c r="G32" s="12">
        <v>430</v>
      </c>
      <c r="H32" s="21">
        <f>IF(E32=$E$5,G32,"")</f>
      </c>
      <c r="I32" s="188" t="str">
        <f>IF(OR($A$5=TRUE,$O$32=TRUE,$O$33=TRUE,'2023.10～折込依頼書'!$G$5=TRUE),"●"," ")</f>
        <v> </v>
      </c>
      <c r="J32" s="191" t="s">
        <v>20</v>
      </c>
      <c r="K32" s="13">
        <v>670</v>
      </c>
      <c r="L32" s="192">
        <f t="shared" si="4"/>
      </c>
      <c r="M32" s="329"/>
      <c r="O32" s="80" t="b">
        <v>0</v>
      </c>
    </row>
    <row r="33" spans="1:15" ht="19.5" customHeight="1" thickBot="1">
      <c r="A33" s="80" t="b">
        <v>0</v>
      </c>
      <c r="E33" s="85" t="str">
        <f>IF(OR($A$5=TRUE,$A$33=TRUE,$A$35=TRUE,'2023.10～折込依頼書'!$G$5=TRUE),"●"," ")</f>
        <v> </v>
      </c>
      <c r="F33" s="184" t="s">
        <v>338</v>
      </c>
      <c r="G33" s="20">
        <v>370</v>
      </c>
      <c r="H33" s="21">
        <f t="shared" si="3"/>
      </c>
      <c r="I33" s="411" t="s">
        <v>200</v>
      </c>
      <c r="J33" s="412"/>
      <c r="K33" s="122">
        <f>SUM(K27:K32)</f>
        <v>3170</v>
      </c>
      <c r="L33" s="143">
        <f>SUM(L27:L32)</f>
        <v>0</v>
      </c>
      <c r="M33" s="329"/>
      <c r="O33" s="80" t="b">
        <v>0</v>
      </c>
    </row>
    <row r="34" spans="1:13" ht="19.5" customHeight="1" thickBot="1">
      <c r="A34" s="80" t="b">
        <v>0</v>
      </c>
      <c r="E34" s="85" t="str">
        <f>IF(OR($A$5=TRUE,$A$34=TRUE,$A$35=TRUE,'2023.10～折込依頼書'!$G$5=TRUE),"●"," ")</f>
        <v> </v>
      </c>
      <c r="F34" s="193" t="s">
        <v>396</v>
      </c>
      <c r="G34" s="27">
        <v>230</v>
      </c>
      <c r="H34" s="143">
        <f t="shared" si="3"/>
      </c>
      <c r="I34" s="413" t="s">
        <v>23</v>
      </c>
      <c r="J34" s="414"/>
      <c r="K34" s="395">
        <f>G18+G24+G35+G41+K17+K26+K33</f>
        <v>23490</v>
      </c>
      <c r="L34" s="398">
        <f>H18+H24+H35+H41+L17+L26+L33</f>
        <v>0</v>
      </c>
      <c r="M34" s="330"/>
    </row>
    <row r="35" spans="1:13" ht="19.5" customHeight="1" thickBot="1">
      <c r="A35" s="80" t="b">
        <v>0</v>
      </c>
      <c r="E35" s="409" t="s">
        <v>175</v>
      </c>
      <c r="F35" s="410"/>
      <c r="G35" s="23">
        <f>SUM(G25:G34)</f>
        <v>4470</v>
      </c>
      <c r="H35" s="17">
        <f>SUM(H25:H34)</f>
        <v>0</v>
      </c>
      <c r="I35" s="415"/>
      <c r="J35" s="416"/>
      <c r="K35" s="396"/>
      <c r="L35" s="399"/>
      <c r="M35" s="330"/>
    </row>
    <row r="36" spans="1:13" ht="19.5" customHeight="1" thickBot="1">
      <c r="A36" s="80" t="b">
        <v>0</v>
      </c>
      <c r="E36" s="85" t="str">
        <f>IF(OR($A$5=TRUE,$A$36=TRUE,$A$41=TRUE,'2023.10～折込依頼書'!$G$5=TRUE),"●"," ")</f>
        <v> </v>
      </c>
      <c r="F36" s="88" t="s">
        <v>176</v>
      </c>
      <c r="G36" s="24">
        <v>450</v>
      </c>
      <c r="H36" s="25">
        <f>IF(E36=$E$5,G36,"")</f>
      </c>
      <c r="I36" s="417"/>
      <c r="J36" s="418"/>
      <c r="K36" s="397"/>
      <c r="L36" s="400"/>
      <c r="M36" s="331"/>
    </row>
    <row r="37" spans="1:8" ht="19.5" customHeight="1">
      <c r="A37" s="80" t="b">
        <v>0</v>
      </c>
      <c r="E37" s="85" t="str">
        <f>IF(OR($A$5=TRUE,$A$37=TRUE,$A$41=TRUE,'2023.10～折込依頼書'!$G$5=TRUE),"●"," ")</f>
        <v> </v>
      </c>
      <c r="F37" s="89" t="s">
        <v>177</v>
      </c>
      <c r="G37" s="20">
        <v>680</v>
      </c>
      <c r="H37" s="21">
        <f>IF(E37=$E$5,G37,"")</f>
      </c>
    </row>
    <row r="38" spans="1:8" ht="19.5" customHeight="1">
      <c r="A38" s="80" t="b">
        <v>0</v>
      </c>
      <c r="E38" s="85" t="str">
        <f>IF(OR($A$5=TRUE,$A$38=TRUE,$A$41=TRUE,'2023.10～折込依頼書'!$G$5=TRUE),"●"," ")</f>
        <v> </v>
      </c>
      <c r="F38" s="89" t="s">
        <v>178</v>
      </c>
      <c r="G38" s="20">
        <v>640</v>
      </c>
      <c r="H38" s="21">
        <f>IF(E38=$E$5,G38,"")</f>
      </c>
    </row>
    <row r="39" spans="1:8" ht="19.5" customHeight="1">
      <c r="A39" s="80" t="b">
        <v>0</v>
      </c>
      <c r="E39" s="85" t="str">
        <f>IF(OR($A$5=TRUE,$A$39=TRUE,$A$41=TRUE,'2023.10～折込依頼書'!$G$5=TRUE),"●"," ")</f>
        <v> </v>
      </c>
      <c r="F39" s="89" t="s">
        <v>179</v>
      </c>
      <c r="G39" s="20">
        <v>400</v>
      </c>
      <c r="H39" s="21">
        <f>IF(E39=$E$5,G39,"")</f>
      </c>
    </row>
    <row r="40" spans="1:8" ht="19.5" customHeight="1" thickBot="1">
      <c r="A40" s="80" t="b">
        <v>0</v>
      </c>
      <c r="E40" s="85" t="str">
        <f>IF(OR($A$5=TRUE,$A$40=TRUE,$A$41=TRUE,'2023.10～折込依頼書'!$G$5=TRUE),"●"," ")</f>
        <v> </v>
      </c>
      <c r="F40" s="94" t="s">
        <v>180</v>
      </c>
      <c r="G40" s="122">
        <v>260</v>
      </c>
      <c r="H40" s="22">
        <f>IF(E40=$E$5,G40,"")</f>
      </c>
    </row>
    <row r="41" spans="1:8" ht="21.75" customHeight="1" thickBot="1">
      <c r="A41" s="80" t="b">
        <v>0</v>
      </c>
      <c r="E41" s="409" t="s">
        <v>181</v>
      </c>
      <c r="F41" s="410"/>
      <c r="G41" s="23">
        <f>SUM(G36:G40)</f>
        <v>2430</v>
      </c>
      <c r="H41" s="17">
        <f>SUM(H36:H40)</f>
        <v>0</v>
      </c>
    </row>
  </sheetData>
  <sheetProtection password="CF42" sheet="1"/>
  <mergeCells count="18">
    <mergeCell ref="L34:L36"/>
    <mergeCell ref="E7:L8"/>
    <mergeCell ref="E1:F1"/>
    <mergeCell ref="F2:J2"/>
    <mergeCell ref="E41:F41"/>
    <mergeCell ref="I17:J17"/>
    <mergeCell ref="I26:J26"/>
    <mergeCell ref="I33:J33"/>
    <mergeCell ref="I34:J36"/>
    <mergeCell ref="E18:F18"/>
    <mergeCell ref="B1:C3"/>
    <mergeCell ref="F3:I3"/>
    <mergeCell ref="I6:J6"/>
    <mergeCell ref="F5:H6"/>
    <mergeCell ref="I1:J1"/>
    <mergeCell ref="K34:K36"/>
    <mergeCell ref="E24:F24"/>
    <mergeCell ref="E35:F35"/>
  </mergeCells>
  <printOptions/>
  <pageMargins left="0.984251968503937" right="0.7874015748031497" top="0.5118110236220472" bottom="0.2755905511811024" header="0.31496062992125984" footer="0.35433070866141736"/>
  <pageSetup horizontalDpi="300" verticalDpi="300" orientation="portrait" paperSize="9" scale="10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B1">
      <selection activeCell="T12" sqref="T12"/>
    </sheetView>
  </sheetViews>
  <sheetFormatPr defaultColWidth="9.00390625" defaultRowHeight="13.5"/>
  <cols>
    <col min="1" max="1" width="9.00390625" style="0" hidden="1" customWidth="1"/>
    <col min="2" max="2" width="13.75390625" style="0" customWidth="1"/>
    <col min="3" max="3" width="9.00390625" style="0" customWidth="1"/>
    <col min="4" max="4" width="1.25" style="0" customWidth="1"/>
    <col min="11" max="11" width="10.50390625" style="0" customWidth="1"/>
    <col min="12" max="12" width="9.75390625" style="0" customWidth="1"/>
    <col min="13" max="13" width="1.25" style="0" customWidth="1"/>
    <col min="14" max="14" width="8.875" style="0" customWidth="1"/>
    <col min="15" max="15" width="9.00390625" style="0" hidden="1" customWidth="1"/>
  </cols>
  <sheetData>
    <row r="1" spans="2:13" ht="23.25" customHeight="1">
      <c r="B1" s="370" t="s">
        <v>471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</row>
    <row r="2" spans="2:10" ht="28.5" customHeight="1" thickBot="1"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</row>
    <row r="3" spans="2:13" ht="19.5" customHeight="1" thickBot="1"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</row>
    <row r="4" spans="5:13" ht="7.5" customHeight="1">
      <c r="E4" s="80"/>
      <c r="F4" s="80"/>
      <c r="G4" s="80"/>
      <c r="H4" s="80"/>
      <c r="I4" s="80"/>
      <c r="J4" s="80"/>
      <c r="K4" s="295"/>
      <c r="L4" s="80"/>
      <c r="M4" s="80"/>
    </row>
    <row r="5" spans="1:13" ht="19.5" customHeight="1">
      <c r="A5" s="80" t="b">
        <v>0</v>
      </c>
      <c r="E5" s="85" t="s">
        <v>164</v>
      </c>
      <c r="F5" s="375"/>
      <c r="G5" s="375"/>
      <c r="H5" s="375"/>
      <c r="I5" s="80"/>
      <c r="J5" s="80"/>
      <c r="K5" s="294"/>
      <c r="L5" s="80"/>
      <c r="M5" s="80"/>
    </row>
    <row r="6" spans="1:13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</row>
    <row r="7" spans="1:13" ht="19.5" customHeight="1">
      <c r="A7" s="80"/>
      <c r="E7" s="428" t="s">
        <v>24</v>
      </c>
      <c r="F7" s="429"/>
      <c r="G7" s="429"/>
      <c r="H7" s="429"/>
      <c r="I7" s="403"/>
      <c r="J7" s="403"/>
      <c r="K7" s="403"/>
      <c r="L7" s="404"/>
      <c r="M7" s="328"/>
    </row>
    <row r="8" spans="1:13" ht="8.25" customHeight="1" thickBot="1">
      <c r="A8" s="80"/>
      <c r="E8" s="430"/>
      <c r="F8" s="431"/>
      <c r="G8" s="431"/>
      <c r="H8" s="431"/>
      <c r="I8" s="407"/>
      <c r="J8" s="407"/>
      <c r="K8" s="407"/>
      <c r="L8" s="408"/>
      <c r="M8" s="328"/>
    </row>
    <row r="9" spans="1:15" ht="19.5" customHeight="1">
      <c r="A9" s="80" t="b">
        <v>0</v>
      </c>
      <c r="E9" s="85" t="str">
        <f>IF(OR($A$5=TRUE,$A$9=TRUE,$A$16=TRUE,'2023.10～折込依頼書'!$G$5=TRUE),"●"," ")</f>
        <v> </v>
      </c>
      <c r="F9" s="227" t="s">
        <v>201</v>
      </c>
      <c r="G9" s="132">
        <v>250</v>
      </c>
      <c r="H9" s="11">
        <f>IF(E9=$E$5,G9,"")</f>
      </c>
      <c r="I9" s="85" t="str">
        <f>IF(OR($A$5=TRUE,$O$9=TRUE,$O$16=TRUE,'2023.10～折込依頼書'!$G$5=TRUE),"●"," ")</f>
        <v> </v>
      </c>
      <c r="J9" s="101" t="s">
        <v>238</v>
      </c>
      <c r="K9" s="123">
        <v>450</v>
      </c>
      <c r="L9" s="28">
        <f aca="true" t="shared" si="0" ref="L9:L37">IF(I9=$E$5,K9,"")</f>
      </c>
      <c r="M9" s="332"/>
      <c r="O9" s="80" t="b">
        <v>0</v>
      </c>
    </row>
    <row r="10" spans="1:15" ht="19.5" customHeight="1">
      <c r="A10" s="80" t="b">
        <v>0</v>
      </c>
      <c r="E10" s="85" t="str">
        <f>IF(OR($A$5=TRUE,$A$10=TRUE,$A$16=TRUE,'2023.10～折込依頼書'!$G$5=TRUE),"●"," ")</f>
        <v> </v>
      </c>
      <c r="F10" s="228" t="s">
        <v>202</v>
      </c>
      <c r="G10" s="29">
        <v>610</v>
      </c>
      <c r="H10" s="30">
        <f aca="true" t="shared" si="1" ref="H10:H47">IF(E10=$E$5,G10,"")</f>
      </c>
      <c r="I10" s="85" t="str">
        <f>IF(OR($A$5=TRUE,$O$10=TRUE,$O$16=TRUE,'2023.10～折込依頼書'!$G$5=TRUE),"●"," ")</f>
        <v> </v>
      </c>
      <c r="J10" s="95" t="s">
        <v>43</v>
      </c>
      <c r="K10" s="29">
        <v>490</v>
      </c>
      <c r="L10" s="30">
        <f t="shared" si="0"/>
      </c>
      <c r="M10" s="332"/>
      <c r="O10" s="80" t="b">
        <v>0</v>
      </c>
    </row>
    <row r="11" spans="1:15" ht="19.5" customHeight="1">
      <c r="A11" s="80" t="b">
        <v>0</v>
      </c>
      <c r="E11" s="85" t="str">
        <f>IF(OR($A$5=TRUE,$A$11=TRUE,$A$16=TRUE,'2023.10～折込依頼書'!$G$5=TRUE),"●"," ")</f>
        <v> </v>
      </c>
      <c r="F11" s="228" t="s">
        <v>203</v>
      </c>
      <c r="G11" s="29">
        <v>470</v>
      </c>
      <c r="H11" s="30">
        <f t="shared" si="1"/>
      </c>
      <c r="I11" s="85" t="str">
        <f>IF(OR($A$5=TRUE,$O$11=TRUE,$O$16=TRUE,'2023.10～折込依頼書'!$G$5=TRUE),"●"," ")</f>
        <v> </v>
      </c>
      <c r="J11" s="95" t="s">
        <v>45</v>
      </c>
      <c r="K11" s="29">
        <v>540</v>
      </c>
      <c r="L11" s="30">
        <f t="shared" si="0"/>
      </c>
      <c r="M11" s="332"/>
      <c r="O11" s="80" t="b">
        <v>0</v>
      </c>
    </row>
    <row r="12" spans="1:15" ht="19.5" customHeight="1">
      <c r="A12" s="80" t="b">
        <v>0</v>
      </c>
      <c r="E12" s="85" t="str">
        <f>IF(OR($A$5=TRUE,$A$12=TRUE,$A$16=TRUE,'2023.10～折込依頼書'!$G$5=TRUE),"●"," ")</f>
        <v> </v>
      </c>
      <c r="F12" s="229" t="s">
        <v>204</v>
      </c>
      <c r="G12" s="29">
        <v>270</v>
      </c>
      <c r="H12" s="30">
        <f t="shared" si="1"/>
      </c>
      <c r="I12" s="85" t="str">
        <f>IF(OR($A$5=TRUE,$O$12=TRUE,$O$16=TRUE,'2023.10～折込依頼書'!$G$5=TRUE),"●"," ")</f>
        <v> </v>
      </c>
      <c r="J12" s="95" t="s">
        <v>47</v>
      </c>
      <c r="K12" s="29">
        <v>310</v>
      </c>
      <c r="L12" s="30">
        <f t="shared" si="0"/>
      </c>
      <c r="M12" s="332"/>
      <c r="O12" s="80" t="b">
        <v>0</v>
      </c>
    </row>
    <row r="13" spans="1:15" ht="19.5" customHeight="1">
      <c r="A13" s="80" t="b">
        <v>0</v>
      </c>
      <c r="E13" s="85" t="str">
        <f>IF(OR($A$5=TRUE,$A$13=TRUE,$A$16=TRUE,'2023.10～折込依頼書'!$G$5=TRUE),"●"," ")</f>
        <v> </v>
      </c>
      <c r="F13" s="228" t="s">
        <v>205</v>
      </c>
      <c r="G13" s="29">
        <v>360</v>
      </c>
      <c r="H13" s="30">
        <f t="shared" si="1"/>
      </c>
      <c r="I13" s="85" t="str">
        <f>IF(OR($A$5=TRUE,$O$13=TRUE,$O$16=TRUE,'2023.10～折込依頼書'!$G$5=TRUE),"●"," ")</f>
        <v> </v>
      </c>
      <c r="J13" s="95" t="s">
        <v>49</v>
      </c>
      <c r="K13" s="29">
        <v>380</v>
      </c>
      <c r="L13" s="30">
        <f t="shared" si="0"/>
      </c>
      <c r="M13" s="332"/>
      <c r="O13" s="80" t="b">
        <v>0</v>
      </c>
    </row>
    <row r="14" spans="1:15" ht="19.5" customHeight="1">
      <c r="A14" s="80" t="b">
        <v>0</v>
      </c>
      <c r="E14" s="85" t="str">
        <f>IF(OR($A$5=TRUE,$A$14=TRUE,$A$16=TRUE,'2023.10～折込依頼書'!$G$5=TRUE),"●"," ")</f>
        <v> </v>
      </c>
      <c r="F14" s="230" t="s">
        <v>206</v>
      </c>
      <c r="G14" s="31">
        <v>610</v>
      </c>
      <c r="H14" s="30">
        <f t="shared" si="1"/>
      </c>
      <c r="I14" s="85" t="str">
        <f>IF(OR($A$5=TRUE,$O$14=TRUE,$O$16=TRUE,'2023.10～折込依頼書'!$G$5=TRUE),"●"," ")</f>
        <v> </v>
      </c>
      <c r="J14" s="97" t="s">
        <v>51</v>
      </c>
      <c r="K14" s="31">
        <v>400</v>
      </c>
      <c r="L14" s="33">
        <f t="shared" si="0"/>
      </c>
      <c r="M14" s="332"/>
      <c r="O14" s="80" t="b">
        <v>0</v>
      </c>
    </row>
    <row r="15" spans="1:15" ht="19.5" customHeight="1" thickBot="1">
      <c r="A15" s="80" t="b">
        <v>0</v>
      </c>
      <c r="E15" s="85" t="str">
        <f>IF(OR($A$5=TRUE,$A$15=TRUE,$A$16=TRUE,'2023.10～折込依頼書'!$G$5=TRUE),"●"," ")</f>
        <v> </v>
      </c>
      <c r="F15" s="231" t="s">
        <v>207</v>
      </c>
      <c r="G15" s="32">
        <v>300</v>
      </c>
      <c r="H15" s="33">
        <f t="shared" si="1"/>
      </c>
      <c r="I15" s="85" t="str">
        <f>IF(OR($A$5=TRUE,$O$15=TRUE,$O$16=TRUE,'2023.10～折込依頼書'!$G$5=TRUE),"●"," ")</f>
        <v> </v>
      </c>
      <c r="J15" s="195" t="s">
        <v>375</v>
      </c>
      <c r="K15" s="31">
        <v>510</v>
      </c>
      <c r="L15" s="33">
        <f t="shared" si="0"/>
      </c>
      <c r="M15" s="332"/>
      <c r="O15" s="80" t="b">
        <v>0</v>
      </c>
    </row>
    <row r="16" spans="1:15" ht="19.5" customHeight="1" thickBot="1">
      <c r="A16" s="80" t="b">
        <v>0</v>
      </c>
      <c r="E16" s="427" t="s">
        <v>208</v>
      </c>
      <c r="F16" s="426"/>
      <c r="G16" s="34">
        <f>SUM(G9:G15)</f>
        <v>2870</v>
      </c>
      <c r="H16" s="35">
        <f>SUM(H9:H15)</f>
        <v>0</v>
      </c>
      <c r="I16" s="427" t="s">
        <v>52</v>
      </c>
      <c r="J16" s="426"/>
      <c r="K16" s="37">
        <f>SUM(K9:K15)</f>
        <v>3080</v>
      </c>
      <c r="L16" s="35">
        <f>SUM(L9:L15)</f>
        <v>0</v>
      </c>
      <c r="M16" s="332"/>
      <c r="O16" s="80" t="b">
        <v>0</v>
      </c>
    </row>
    <row r="17" spans="1:15" ht="19.5" customHeight="1">
      <c r="A17" s="80" t="b">
        <v>0</v>
      </c>
      <c r="E17" s="85" t="str">
        <f>IF(OR($A$5=TRUE,$A$17=TRUE,$A$25=TRUE,'2023.10～折込依頼書'!$G$5=TRUE),"●"," ")</f>
        <v> </v>
      </c>
      <c r="F17" s="98" t="s">
        <v>209</v>
      </c>
      <c r="G17" s="133">
        <v>730</v>
      </c>
      <c r="H17" s="36">
        <f t="shared" si="1"/>
      </c>
      <c r="I17" s="85" t="str">
        <f>IF(OR($A$5=TRUE,$O$17=TRUE,$O$23=TRUE,'2023.10～折込依頼書'!$G$5=TRUE),"●"," ")</f>
        <v> </v>
      </c>
      <c r="J17" s="101" t="s">
        <v>239</v>
      </c>
      <c r="K17" s="38">
        <v>480</v>
      </c>
      <c r="L17" s="28">
        <f t="shared" si="0"/>
      </c>
      <c r="M17" s="332"/>
      <c r="O17" s="80" t="b">
        <v>0</v>
      </c>
    </row>
    <row r="18" spans="1:15" ht="19.5" customHeight="1">
      <c r="A18" s="80" t="b">
        <v>0</v>
      </c>
      <c r="E18" s="85" t="str">
        <f>IF(OR($A$5=TRUE,$A$18=TRUE,$A$25=TRUE,'2023.10～折込依頼書'!$G$5=TRUE),"●"," ")</f>
        <v> </v>
      </c>
      <c r="F18" s="95" t="s">
        <v>210</v>
      </c>
      <c r="G18" s="29">
        <v>650</v>
      </c>
      <c r="H18" s="30">
        <f>IF(E18=$E$5,G18,"")</f>
      </c>
      <c r="I18" s="85" t="str">
        <f>IF(OR($A$5=TRUE,$O$18=TRUE,$O$23=TRUE,'2023.10～折込依頼書'!$G$5=TRUE),"●"," ")</f>
        <v> </v>
      </c>
      <c r="J18" s="95" t="s">
        <v>25</v>
      </c>
      <c r="K18" s="39">
        <v>640</v>
      </c>
      <c r="L18" s="36">
        <f t="shared" si="0"/>
      </c>
      <c r="M18" s="332"/>
      <c r="O18" s="80" t="b">
        <v>0</v>
      </c>
    </row>
    <row r="19" spans="1:15" ht="19.5" customHeight="1">
      <c r="A19" s="80" t="b">
        <v>0</v>
      </c>
      <c r="E19" s="85" t="str">
        <f>IF(OR($A$5=TRUE,$A$19=TRUE,$A$25=TRUE,'2023.10～折込依頼書'!$G$5=TRUE),"●"," ")</f>
        <v> </v>
      </c>
      <c r="F19" s="95" t="s">
        <v>211</v>
      </c>
      <c r="G19" s="29">
        <v>440</v>
      </c>
      <c r="H19" s="30">
        <f t="shared" si="1"/>
      </c>
      <c r="I19" s="85" t="str">
        <f>IF(OR($A$5=TRUE,$O$19=TRUE,$O$23=TRUE,'2023.10～折込依頼書'!$G$5=TRUE),"●"," ")</f>
        <v> </v>
      </c>
      <c r="J19" s="95" t="s">
        <v>26</v>
      </c>
      <c r="K19" s="39">
        <v>490</v>
      </c>
      <c r="L19" s="36">
        <f t="shared" si="0"/>
      </c>
      <c r="M19" s="332"/>
      <c r="O19" s="80" t="b">
        <v>0</v>
      </c>
    </row>
    <row r="20" spans="1:15" ht="19.5" customHeight="1">
      <c r="A20" s="80" t="b">
        <v>0</v>
      </c>
      <c r="E20" s="85" t="str">
        <f>IF(OR($A$5=TRUE,$A$20=TRUE,$A$25=TRUE,'2023.10～折込依頼書'!$G$5=TRUE),"●"," ")</f>
        <v> </v>
      </c>
      <c r="F20" s="95" t="s">
        <v>212</v>
      </c>
      <c r="G20" s="29">
        <v>360</v>
      </c>
      <c r="H20" s="30">
        <f t="shared" si="1"/>
      </c>
      <c r="I20" s="85" t="str">
        <f>IF(OR($A$5=TRUE,$O$20=TRUE,$O$23=TRUE,'2023.10～折込依頼書'!$G$5=TRUE),"●"," ")</f>
        <v> </v>
      </c>
      <c r="J20" s="95" t="s">
        <v>27</v>
      </c>
      <c r="K20" s="39">
        <v>500</v>
      </c>
      <c r="L20" s="36">
        <f t="shared" si="0"/>
      </c>
      <c r="M20" s="332"/>
      <c r="O20" s="80" t="b">
        <v>0</v>
      </c>
    </row>
    <row r="21" spans="1:15" ht="19.5" customHeight="1">
      <c r="A21" s="80" t="b">
        <v>0</v>
      </c>
      <c r="E21" s="85" t="str">
        <f>IF(OR($A$5=TRUE,$A$21=TRUE,$A$25=TRUE,'2023.10～折込依頼書'!$G$5=TRUE),"●"," ")</f>
        <v> </v>
      </c>
      <c r="F21" s="95" t="s">
        <v>213</v>
      </c>
      <c r="G21" s="29">
        <v>450</v>
      </c>
      <c r="H21" s="30">
        <f t="shared" si="1"/>
      </c>
      <c r="I21" s="85" t="str">
        <f>IF(OR($A$5=TRUE,$O$21=TRUE,$O$23=TRUE,'2023.10～折込依頼書'!$G$5=TRUE),"●"," ")</f>
        <v> </v>
      </c>
      <c r="J21" s="95" t="s">
        <v>28</v>
      </c>
      <c r="K21" s="39">
        <v>430</v>
      </c>
      <c r="L21" s="36">
        <f t="shared" si="0"/>
      </c>
      <c r="M21" s="332"/>
      <c r="O21" s="80" t="b">
        <v>0</v>
      </c>
    </row>
    <row r="22" spans="1:15" ht="19.5" customHeight="1" thickBot="1">
      <c r="A22" s="80" t="b">
        <v>0</v>
      </c>
      <c r="E22" s="85" t="str">
        <f>IF(OR($A$5=TRUE,$A$22=TRUE,$A$25=TRUE,'2023.10～折込依頼書'!$G$5=TRUE),"●"," ")</f>
        <v> </v>
      </c>
      <c r="F22" s="95" t="s">
        <v>214</v>
      </c>
      <c r="G22" s="29">
        <v>430</v>
      </c>
      <c r="H22" s="30">
        <f t="shared" si="1"/>
      </c>
      <c r="I22" s="85" t="str">
        <f>IF(OR($A$5=TRUE,$O$22=TRUE,$O$23=TRUE,'2023.10～折込依頼書'!$G$5=TRUE),"●"," ")</f>
        <v> </v>
      </c>
      <c r="J22" s="95" t="s">
        <v>29</v>
      </c>
      <c r="K22" s="39">
        <v>430</v>
      </c>
      <c r="L22" s="44">
        <f t="shared" si="0"/>
      </c>
      <c r="M22" s="332"/>
      <c r="O22" s="80" t="b">
        <v>0</v>
      </c>
    </row>
    <row r="23" spans="1:15" ht="19.5" customHeight="1" thickBot="1">
      <c r="A23" s="80" t="b">
        <v>0</v>
      </c>
      <c r="E23" s="85" t="str">
        <f>IF(OR($A$5=TRUE,$A$23=TRUE,$A$25=TRUE,'2023.10～折込依頼書'!$G$5=TRUE),"●"," ")</f>
        <v> </v>
      </c>
      <c r="F23" s="96" t="s">
        <v>215</v>
      </c>
      <c r="G23" s="39">
        <v>340</v>
      </c>
      <c r="H23" s="30">
        <f t="shared" si="1"/>
      </c>
      <c r="I23" s="425" t="s">
        <v>241</v>
      </c>
      <c r="J23" s="426"/>
      <c r="K23" s="37">
        <f>SUM(K17:K22)</f>
        <v>2970</v>
      </c>
      <c r="L23" s="35">
        <f>SUM(L17:L22)</f>
        <v>0</v>
      </c>
      <c r="M23" s="332"/>
      <c r="O23" s="80" t="b">
        <v>0</v>
      </c>
    </row>
    <row r="24" spans="1:15" ht="19.5" customHeight="1" thickBot="1">
      <c r="A24" s="80" t="b">
        <v>0</v>
      </c>
      <c r="E24" s="187" t="str">
        <f>IF(OR($A$5=TRUE,$A$24=TRUE,$A$25=TRUE,'2023.10～折込依頼書'!$G$5=TRUE),"●"," ")</f>
        <v> </v>
      </c>
      <c r="F24" s="194" t="s">
        <v>400</v>
      </c>
      <c r="G24" s="34">
        <v>270</v>
      </c>
      <c r="H24" s="44">
        <f t="shared" si="1"/>
      </c>
      <c r="I24" s="85" t="str">
        <f>IF(OR($A$5=TRUE,$O$24=TRUE,$O$29=TRUE,'2023.10～折込依頼書'!$G$5=TRUE),"●"," ")</f>
        <v> </v>
      </c>
      <c r="J24" s="100" t="s">
        <v>242</v>
      </c>
      <c r="K24" s="40">
        <v>360</v>
      </c>
      <c r="L24" s="36">
        <f t="shared" si="0"/>
      </c>
      <c r="M24" s="332"/>
      <c r="O24" s="80" t="b">
        <v>0</v>
      </c>
    </row>
    <row r="25" spans="1:15" ht="19.5" customHeight="1" thickBot="1">
      <c r="A25" s="80" t="b">
        <v>0</v>
      </c>
      <c r="E25" s="427" t="s">
        <v>216</v>
      </c>
      <c r="F25" s="426"/>
      <c r="G25" s="34">
        <f>SUM(G17:G24)</f>
        <v>3670</v>
      </c>
      <c r="H25" s="35">
        <f>SUM(H17:H24)</f>
        <v>0</v>
      </c>
      <c r="I25" s="85" t="str">
        <f>IF(OR($A$5=TRUE,$O$25=TRUE,$O$29=TRUE,'2023.10～折込依頼書'!$G$5=TRUE),"●"," ")</f>
        <v> </v>
      </c>
      <c r="J25" s="100" t="s">
        <v>30</v>
      </c>
      <c r="K25" s="40">
        <v>360</v>
      </c>
      <c r="L25" s="36">
        <f t="shared" si="0"/>
      </c>
      <c r="M25" s="332"/>
      <c r="O25" s="80" t="b">
        <v>0</v>
      </c>
    </row>
    <row r="26" spans="1:15" ht="19.5" customHeight="1">
      <c r="A26" s="80" t="b">
        <v>0</v>
      </c>
      <c r="E26" s="85" t="str">
        <f>IF(OR($A$5=TRUE,$A$26=TRUE,$A$31=TRUE,'2023.10～折込依頼書'!$G$5=TRUE),"●"," ")</f>
        <v> </v>
      </c>
      <c r="F26" s="95" t="s">
        <v>217</v>
      </c>
      <c r="G26" s="29">
        <v>600</v>
      </c>
      <c r="H26" s="36">
        <f t="shared" si="1"/>
      </c>
      <c r="I26" s="85" t="str">
        <f>IF(OR($A$5=TRUE,$O$26=TRUE,$O$29=TRUE,'2023.10～折込依頼書'!$G$5=TRUE),"●"," ")</f>
        <v> </v>
      </c>
      <c r="J26" s="100" t="s">
        <v>31</v>
      </c>
      <c r="K26" s="40">
        <v>530</v>
      </c>
      <c r="L26" s="36">
        <f t="shared" si="0"/>
      </c>
      <c r="M26" s="332"/>
      <c r="O26" s="80" t="b">
        <v>0</v>
      </c>
    </row>
    <row r="27" spans="1:15" ht="19.5" customHeight="1">
      <c r="A27" s="80" t="b">
        <v>0</v>
      </c>
      <c r="E27" s="85" t="str">
        <f>IF(OR($A$5=TRUE,$A$27=TRUE,$A$31=TRUE,'2023.10～折込依頼書'!$G$5=TRUE),"●"," ")</f>
        <v> </v>
      </c>
      <c r="F27" s="95" t="s">
        <v>218</v>
      </c>
      <c r="G27" s="29">
        <v>710</v>
      </c>
      <c r="H27" s="30">
        <f t="shared" si="1"/>
      </c>
      <c r="I27" s="85" t="str">
        <f>IF(OR($A$5=TRUE,$O$27=TRUE,$O$29=TRUE,'2023.10～折込依頼書'!$G$5=TRUE),"●"," ")</f>
        <v> </v>
      </c>
      <c r="J27" s="100" t="s">
        <v>32</v>
      </c>
      <c r="K27" s="40">
        <v>170</v>
      </c>
      <c r="L27" s="36">
        <f t="shared" si="0"/>
      </c>
      <c r="M27" s="332"/>
      <c r="O27" s="80" t="b">
        <v>0</v>
      </c>
    </row>
    <row r="28" spans="1:15" ht="19.5" customHeight="1" thickBot="1">
      <c r="A28" s="80" t="b">
        <v>0</v>
      </c>
      <c r="E28" s="85" t="str">
        <f>IF(OR($A$5=TRUE,$A$28=TRUE,$A$31=TRUE,'2023.10～折込依頼書'!$G$5=TRUE),"●"," ")</f>
        <v> </v>
      </c>
      <c r="F28" s="96" t="s">
        <v>219</v>
      </c>
      <c r="G28" s="198">
        <v>540</v>
      </c>
      <c r="H28" s="30">
        <f t="shared" si="1"/>
      </c>
      <c r="I28" s="85" t="str">
        <f>IF(OR($A$5=TRUE,$O$28=TRUE,$O$29=TRUE,'2023.10～折込依頼書'!$G$5=TRUE),"●"," ")</f>
        <v> </v>
      </c>
      <c r="J28" s="102" t="s">
        <v>33</v>
      </c>
      <c r="K28" s="124">
        <v>150</v>
      </c>
      <c r="L28" s="44">
        <f t="shared" si="0"/>
      </c>
      <c r="M28" s="332"/>
      <c r="O28" s="80" t="b">
        <v>0</v>
      </c>
    </row>
    <row r="29" spans="1:15" ht="19.5" customHeight="1" thickBot="1">
      <c r="A29" s="80" t="b">
        <v>0</v>
      </c>
      <c r="E29" s="85" t="str">
        <f>IF(OR($A$5=TRUE,$A$29=TRUE,$A$31=TRUE,'2023.10～折込依頼書'!$G$5=TRUE),"●"," ")</f>
        <v> </v>
      </c>
      <c r="F29" s="95" t="s">
        <v>220</v>
      </c>
      <c r="G29" s="29">
        <v>410</v>
      </c>
      <c r="H29" s="30">
        <f t="shared" si="1"/>
      </c>
      <c r="I29" s="425" t="s">
        <v>243</v>
      </c>
      <c r="J29" s="426"/>
      <c r="K29" s="37">
        <f>SUM(K24:K28)</f>
        <v>1570</v>
      </c>
      <c r="L29" s="35">
        <f>SUM(L24:L28)</f>
        <v>0</v>
      </c>
      <c r="M29" s="332"/>
      <c r="O29" s="80" t="b">
        <v>0</v>
      </c>
    </row>
    <row r="30" spans="1:15" ht="19.5" customHeight="1" thickBot="1">
      <c r="A30" s="80" t="b">
        <v>0</v>
      </c>
      <c r="E30" s="85" t="str">
        <f>IF(OR($A$5=TRUE,$A$30=TRUE,$A$31=TRUE,'2023.10～折込依頼書'!$G$5=TRUE),"●"," ")</f>
        <v> </v>
      </c>
      <c r="F30" s="95" t="s">
        <v>221</v>
      </c>
      <c r="G30" s="134">
        <v>410</v>
      </c>
      <c r="H30" s="30">
        <f t="shared" si="1"/>
      </c>
      <c r="I30" s="85" t="str">
        <f>IF(OR($A$5=TRUE,$O$30=TRUE,$O$38=TRUE,'2023.10～折込依頼書'!$G$5=TRUE),"●"," ")</f>
        <v> </v>
      </c>
      <c r="J30" s="100" t="s">
        <v>244</v>
      </c>
      <c r="K30" s="40">
        <v>410</v>
      </c>
      <c r="L30" s="36">
        <f t="shared" si="0"/>
      </c>
      <c r="M30" s="332"/>
      <c r="O30" s="80" t="b">
        <v>0</v>
      </c>
    </row>
    <row r="31" spans="1:15" ht="19.5" customHeight="1" thickBot="1">
      <c r="A31" s="80" t="b">
        <v>0</v>
      </c>
      <c r="E31" s="427" t="s">
        <v>222</v>
      </c>
      <c r="F31" s="426"/>
      <c r="G31" s="34">
        <f>SUM(G26:G30)</f>
        <v>2670</v>
      </c>
      <c r="H31" s="35">
        <f>SUM(H26:H30)</f>
        <v>0</v>
      </c>
      <c r="I31" s="85" t="str">
        <f>IF(OR($A$5=TRUE,$O$31=TRUE,$O$38=TRUE,'2023.10～折込依頼書'!$G$5=TRUE),"●"," ")</f>
        <v> </v>
      </c>
      <c r="J31" s="100" t="s">
        <v>240</v>
      </c>
      <c r="K31" s="40">
        <v>260</v>
      </c>
      <c r="L31" s="36">
        <f t="shared" si="0"/>
      </c>
      <c r="M31" s="332"/>
      <c r="O31" s="80" t="b">
        <v>0</v>
      </c>
    </row>
    <row r="32" spans="1:15" ht="19.5" customHeight="1">
      <c r="A32" s="80" t="b">
        <v>0</v>
      </c>
      <c r="E32" s="85" t="str">
        <f>IF(OR($A$5=TRUE,$A$32=TRUE,$A$39=TRUE,'2023.10～折込依頼書'!$G$5=TRUE),"●"," ")</f>
        <v> </v>
      </c>
      <c r="F32" s="95" t="s">
        <v>223</v>
      </c>
      <c r="G32" s="29">
        <v>360</v>
      </c>
      <c r="H32" s="36">
        <f t="shared" si="1"/>
      </c>
      <c r="I32" s="85" t="str">
        <f>IF(OR($A$5=TRUE,$O$32=TRUE,$O$38=TRUE,'2023.10～折込依頼書'!$G$5=TRUE),"●"," ")</f>
        <v> </v>
      </c>
      <c r="J32" s="100" t="s">
        <v>34</v>
      </c>
      <c r="K32" s="40">
        <v>410</v>
      </c>
      <c r="L32" s="36">
        <f t="shared" si="0"/>
      </c>
      <c r="M32" s="332"/>
      <c r="O32" s="80" t="b">
        <v>0</v>
      </c>
    </row>
    <row r="33" spans="1:15" ht="19.5" customHeight="1">
      <c r="A33" s="80" t="b">
        <v>0</v>
      </c>
      <c r="E33" s="85" t="str">
        <f>IF(OR($A$5=TRUE,$A$33=TRUE,$A$39=TRUE,'2023.10～折込依頼書'!$G$5=TRUE),"●"," ")</f>
        <v> </v>
      </c>
      <c r="F33" s="95" t="s">
        <v>224</v>
      </c>
      <c r="G33" s="29">
        <v>430</v>
      </c>
      <c r="H33" s="30">
        <f t="shared" si="1"/>
      </c>
      <c r="I33" s="85" t="str">
        <f>IF(OR($A$5=TRUE,$O$33=TRUE,$O$38=TRUE,'2023.10～折込依頼書'!$G$5=TRUE),"●"," ")</f>
        <v> </v>
      </c>
      <c r="J33" s="100" t="s">
        <v>35</v>
      </c>
      <c r="K33" s="40">
        <v>370</v>
      </c>
      <c r="L33" s="36">
        <f t="shared" si="0"/>
      </c>
      <c r="M33" s="332"/>
      <c r="O33" s="80" t="b">
        <v>0</v>
      </c>
    </row>
    <row r="34" spans="1:15" ht="19.5" customHeight="1">
      <c r="A34" s="80" t="b">
        <v>0</v>
      </c>
      <c r="E34" s="85" t="str">
        <f>IF(OR($A$5=TRUE,$A$34=TRUE,$A$39=TRUE,'2023.10～折込依頼書'!$G$5=TRUE),"●"," ")</f>
        <v> </v>
      </c>
      <c r="F34" s="95" t="s">
        <v>225</v>
      </c>
      <c r="G34" s="29">
        <v>640</v>
      </c>
      <c r="H34" s="30">
        <f t="shared" si="1"/>
      </c>
      <c r="I34" s="85" t="str">
        <f>IF(OR($A$5=TRUE,$O$34=TRUE,$O$38=TRUE,'2023.10～折込依頼書'!$G$5=TRUE),"●"," ")</f>
        <v> </v>
      </c>
      <c r="J34" s="102" t="s">
        <v>36</v>
      </c>
      <c r="K34" s="124">
        <v>290</v>
      </c>
      <c r="L34" s="36">
        <f t="shared" si="0"/>
      </c>
      <c r="M34" s="332"/>
      <c r="O34" s="80" t="b">
        <v>0</v>
      </c>
    </row>
    <row r="35" spans="1:15" ht="19.5" customHeight="1">
      <c r="A35" s="80" t="b">
        <v>0</v>
      </c>
      <c r="E35" s="85" t="str">
        <f>IF(OR($A$5=TRUE,$A$35=TRUE,$A$39=TRUE,'2023.10～折込依頼書'!$G$5=TRUE),"●"," ")</f>
        <v> </v>
      </c>
      <c r="F35" s="95" t="s">
        <v>226</v>
      </c>
      <c r="G35" s="29">
        <v>300</v>
      </c>
      <c r="H35" s="30">
        <f t="shared" si="1"/>
      </c>
      <c r="I35" s="85" t="str">
        <f>IF(OR($A$5=TRUE,$O$35=TRUE,$O$38=TRUE,'2023.10～折込依頼書'!$G$5=TRUE),"●"," ")</f>
        <v> </v>
      </c>
      <c r="J35" s="96" t="s">
        <v>37</v>
      </c>
      <c r="K35" s="39">
        <v>310</v>
      </c>
      <c r="L35" s="36">
        <f t="shared" si="0"/>
      </c>
      <c r="M35" s="332"/>
      <c r="O35" s="80" t="b">
        <v>0</v>
      </c>
    </row>
    <row r="36" spans="1:15" ht="19.5" customHeight="1">
      <c r="A36" s="80" t="b">
        <v>0</v>
      </c>
      <c r="E36" s="85" t="str">
        <f>IF(OR($A$5=TRUE,$A$36=TRUE,$A$39=TRUE,'2023.10～折込依頼書'!$G$5=TRUE),"●"," ")</f>
        <v> </v>
      </c>
      <c r="F36" s="96" t="s">
        <v>227</v>
      </c>
      <c r="G36" s="29">
        <v>310</v>
      </c>
      <c r="H36" s="30">
        <f t="shared" si="1"/>
      </c>
      <c r="I36" s="85" t="str">
        <f>IF(OR($A$5=TRUE,$O$36=TRUE,$O$38=TRUE,'2023.10～折込依頼書'!$G$5=TRUE),"●"," ")</f>
        <v> </v>
      </c>
      <c r="J36" s="95" t="s">
        <v>38</v>
      </c>
      <c r="K36" s="41">
        <v>340</v>
      </c>
      <c r="L36" s="36">
        <f t="shared" si="0"/>
      </c>
      <c r="M36" s="332"/>
      <c r="O36" s="80" t="b">
        <v>0</v>
      </c>
    </row>
    <row r="37" spans="1:15" ht="19.5" customHeight="1" thickBot="1">
      <c r="A37" s="80" t="b">
        <v>0</v>
      </c>
      <c r="E37" s="85" t="str">
        <f>IF(OR($A$5=TRUE,$A$37=TRUE,$A$39=TRUE,'2023.10～折込依頼書'!$G$5=TRUE),"●"," ")</f>
        <v> </v>
      </c>
      <c r="F37" s="95" t="s">
        <v>228</v>
      </c>
      <c r="G37" s="29">
        <v>530</v>
      </c>
      <c r="H37" s="30">
        <f t="shared" si="1"/>
      </c>
      <c r="I37" s="85" t="str">
        <f>IF(OR($A$5=TRUE,$O$37=TRUE,$O$38=TRUE,'2023.10～折込依頼書'!$G$5=TRUE),"●"," ")</f>
        <v> </v>
      </c>
      <c r="J37" s="103" t="s">
        <v>39</v>
      </c>
      <c r="K37" s="124">
        <v>280</v>
      </c>
      <c r="L37" s="44">
        <f t="shared" si="0"/>
      </c>
      <c r="M37" s="332"/>
      <c r="O37" s="80" t="b">
        <v>0</v>
      </c>
    </row>
    <row r="38" spans="1:15" ht="19.5" customHeight="1" thickBot="1">
      <c r="A38" s="80" t="b">
        <v>0</v>
      </c>
      <c r="E38" s="85" t="str">
        <f>IF(OR($A$5=TRUE,$A$38=TRUE,$A$39=TRUE,'2023.10～折込依頼書'!$G$5=TRUE),"●"," ")</f>
        <v> </v>
      </c>
      <c r="F38" s="99" t="s">
        <v>229</v>
      </c>
      <c r="G38" s="31">
        <v>300</v>
      </c>
      <c r="H38" s="33">
        <f t="shared" si="1"/>
      </c>
      <c r="I38" s="432" t="s">
        <v>40</v>
      </c>
      <c r="J38" s="433"/>
      <c r="K38" s="42">
        <f>SUM(K30:K37)</f>
        <v>2670</v>
      </c>
      <c r="L38" s="35">
        <f>SUM(L30:L37)</f>
        <v>0</v>
      </c>
      <c r="M38" s="332"/>
      <c r="O38" s="80" t="b">
        <v>0</v>
      </c>
    </row>
    <row r="39" spans="1:13" ht="19.5" customHeight="1" thickBot="1">
      <c r="A39" s="80" t="b">
        <v>0</v>
      </c>
      <c r="E39" s="427" t="s">
        <v>230</v>
      </c>
      <c r="F39" s="426"/>
      <c r="G39" s="37">
        <f>SUM(G32:G38)</f>
        <v>2870</v>
      </c>
      <c r="H39" s="35">
        <f>SUM(H32:H38)</f>
        <v>0</v>
      </c>
      <c r="I39" s="434" t="s">
        <v>41</v>
      </c>
      <c r="J39" s="435"/>
      <c r="K39" s="421">
        <f>G16+G25+G31+G39+G48+K16+K23+K29+K38</f>
        <v>26030</v>
      </c>
      <c r="L39" s="423">
        <f>H16+H25+H31+H39+H48+L16+L23+L29+L38</f>
        <v>0</v>
      </c>
      <c r="M39" s="333"/>
    </row>
    <row r="40" spans="1:13" ht="19.5" customHeight="1" thickBot="1">
      <c r="A40" s="80" t="b">
        <v>0</v>
      </c>
      <c r="E40" s="85" t="str">
        <f>IF(OR($A$5=TRUE,$A$40=TRUE,$A$48=TRUE,'2023.10～折込依頼書'!$G$5=TRUE),"●"," ")</f>
        <v> </v>
      </c>
      <c r="F40" s="100" t="s">
        <v>231</v>
      </c>
      <c r="G40" s="132">
        <v>510</v>
      </c>
      <c r="H40" s="36">
        <f t="shared" si="1"/>
      </c>
      <c r="I40" s="436"/>
      <c r="J40" s="437"/>
      <c r="K40" s="422"/>
      <c r="L40" s="424"/>
      <c r="M40" s="333"/>
    </row>
    <row r="41" spans="1:8" ht="19.5" customHeight="1">
      <c r="A41" s="80" t="b">
        <v>0</v>
      </c>
      <c r="E41" s="85" t="str">
        <f>IF(OR($A$5=TRUE,$A$41=TRUE,$A$48=TRUE,'2023.10～折込依頼書'!$G$5=TRUE),"●"," ")</f>
        <v> </v>
      </c>
      <c r="F41" s="96" t="s">
        <v>232</v>
      </c>
      <c r="G41" s="29">
        <v>430</v>
      </c>
      <c r="H41" s="30">
        <f t="shared" si="1"/>
      </c>
    </row>
    <row r="42" spans="1:8" ht="19.5" customHeight="1">
      <c r="A42" s="80" t="b">
        <v>0</v>
      </c>
      <c r="E42" s="85" t="str">
        <f>IF(OR($A$5=TRUE,$A$42=TRUE,$A$48=TRUE,'2023.10～折込依頼書'!$G$5=TRUE),"●"," ")</f>
        <v> </v>
      </c>
      <c r="F42" s="96" t="s">
        <v>233</v>
      </c>
      <c r="G42" s="29">
        <v>330</v>
      </c>
      <c r="H42" s="30">
        <f t="shared" si="1"/>
      </c>
    </row>
    <row r="43" spans="1:8" ht="19.5" customHeight="1">
      <c r="A43" s="80" t="b">
        <v>0</v>
      </c>
      <c r="E43" s="85" t="str">
        <f>IF(OR($A$5=TRUE,$A$43=TRUE,$A$48=TRUE,'2023.10～折込依頼書'!$G$5=TRUE),"●"," ")</f>
        <v> </v>
      </c>
      <c r="F43" s="96" t="s">
        <v>234</v>
      </c>
      <c r="G43" s="29">
        <v>340</v>
      </c>
      <c r="H43" s="30">
        <f t="shared" si="1"/>
      </c>
    </row>
    <row r="44" spans="1:8" ht="19.5" customHeight="1">
      <c r="A44" s="80" t="b">
        <v>0</v>
      </c>
      <c r="E44" s="85" t="str">
        <f>IF(OR($A$5=TRUE,$A$44=TRUE,$A$48=TRUE,'2023.10～折込依頼書'!$G$5=TRUE),"●"," ")</f>
        <v> </v>
      </c>
      <c r="F44" s="96" t="s">
        <v>235</v>
      </c>
      <c r="G44" s="29">
        <v>760</v>
      </c>
      <c r="H44" s="30">
        <f t="shared" si="1"/>
      </c>
    </row>
    <row r="45" spans="1:8" ht="19.5" customHeight="1">
      <c r="A45" s="80" t="b">
        <v>0</v>
      </c>
      <c r="E45" s="85" t="str">
        <f>IF(OR($A$5=TRUE,$A$45=TRUE,$A$48=TRUE,'2023.10～折込依頼書'!$G$5=TRUE),"●"," ")</f>
        <v> </v>
      </c>
      <c r="F45" s="96" t="s">
        <v>236</v>
      </c>
      <c r="G45" s="39">
        <v>600</v>
      </c>
      <c r="H45" s="30">
        <f t="shared" si="1"/>
      </c>
    </row>
    <row r="46" spans="1:8" ht="19.5" customHeight="1">
      <c r="A46" s="80" t="b">
        <v>0</v>
      </c>
      <c r="E46" s="85" t="str">
        <f>IF(OR($A$5=TRUE,$A$46=TRUE,$A$48=TRUE,'2023.10～折込依頼書'!$G$5=TRUE),"●"," ")</f>
        <v> </v>
      </c>
      <c r="F46" s="96" t="s">
        <v>407</v>
      </c>
      <c r="G46" s="29">
        <v>430</v>
      </c>
      <c r="H46" s="30">
        <f t="shared" si="1"/>
      </c>
    </row>
    <row r="47" spans="1:8" ht="16.5" customHeight="1" thickBot="1">
      <c r="A47" s="80" t="b">
        <v>0</v>
      </c>
      <c r="E47" s="85" t="str">
        <f>IF(OR($A$5=TRUE,$A$47=TRUE,$A$48=TRUE,'2023.10～折込依頼書'!$G$5=TRUE),"●"," ")</f>
        <v> </v>
      </c>
      <c r="F47" s="96" t="s">
        <v>408</v>
      </c>
      <c r="G47" s="135">
        <v>260</v>
      </c>
      <c r="H47" s="44">
        <f t="shared" si="1"/>
      </c>
    </row>
    <row r="48" spans="1:8" ht="19.5" customHeight="1" thickBot="1">
      <c r="A48" s="80" t="b">
        <v>0</v>
      </c>
      <c r="E48" s="427" t="s">
        <v>237</v>
      </c>
      <c r="F48" s="426"/>
      <c r="G48" s="43">
        <f>SUM(G40:G47)</f>
        <v>3660</v>
      </c>
      <c r="H48" s="35">
        <f>SUM(H40:H47)</f>
        <v>0</v>
      </c>
    </row>
  </sheetData>
  <sheetProtection password="CF42" sheet="1"/>
  <mergeCells count="20">
    <mergeCell ref="I6:J6"/>
    <mergeCell ref="F5:H6"/>
    <mergeCell ref="E7:L8"/>
    <mergeCell ref="E48:F48"/>
    <mergeCell ref="I16:J16"/>
    <mergeCell ref="I38:J38"/>
    <mergeCell ref="I39:J40"/>
    <mergeCell ref="E16:F16"/>
    <mergeCell ref="E25:F25"/>
    <mergeCell ref="E31:F31"/>
    <mergeCell ref="B1:C3"/>
    <mergeCell ref="I1:J1"/>
    <mergeCell ref="K39:K40"/>
    <mergeCell ref="L39:L40"/>
    <mergeCell ref="I23:J23"/>
    <mergeCell ref="I29:J29"/>
    <mergeCell ref="E39:F39"/>
    <mergeCell ref="E1:F1"/>
    <mergeCell ref="F2:J2"/>
    <mergeCell ref="F3:I3"/>
  </mergeCells>
  <printOptions/>
  <pageMargins left="0.984251968503937" right="0.7874015748031497" top="0" bottom="0" header="0.31496062992125984" footer="0.5118110236220472"/>
  <pageSetup horizontalDpi="300" verticalDpi="300" orientation="portrait" paperSize="9" scale="95" r:id="rId2"/>
  <colBreaks count="1" manualBreakCount="1">
    <brk id="14" max="47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B1">
      <selection activeCell="R14" sqref="R14"/>
    </sheetView>
  </sheetViews>
  <sheetFormatPr defaultColWidth="9.00390625" defaultRowHeight="13.5"/>
  <cols>
    <col min="1" max="1" width="9.00390625" style="0" hidden="1" customWidth="1"/>
    <col min="2" max="2" width="13.875" style="0" customWidth="1"/>
    <col min="4" max="4" width="1.37890625" style="0" customWidth="1"/>
    <col min="11" max="11" width="10.00390625" style="0" customWidth="1"/>
    <col min="12" max="12" width="10.50390625" style="0" customWidth="1"/>
    <col min="13" max="13" width="1.25" style="0" customWidth="1"/>
    <col min="15" max="15" width="9.00390625" style="0" hidden="1" customWidth="1"/>
  </cols>
  <sheetData>
    <row r="1" spans="2:13" ht="23.25" customHeight="1">
      <c r="B1" s="370" t="s">
        <v>472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</row>
    <row r="2" spans="2:10" ht="28.5" customHeight="1" thickBot="1"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</row>
    <row r="3" spans="2:13" ht="19.5" customHeight="1" thickBot="1"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</row>
    <row r="4" spans="5:13" ht="7.5" customHeight="1">
      <c r="E4" s="80"/>
      <c r="F4" s="80"/>
      <c r="G4" s="80"/>
      <c r="H4" s="80"/>
      <c r="I4" s="80"/>
      <c r="J4" s="80"/>
      <c r="K4" s="295"/>
      <c r="L4" s="80"/>
      <c r="M4" s="80"/>
    </row>
    <row r="5" spans="1:13" ht="19.5" customHeight="1">
      <c r="A5" s="80" t="b">
        <v>0</v>
      </c>
      <c r="E5" s="85" t="s">
        <v>164</v>
      </c>
      <c r="F5" s="375"/>
      <c r="G5" s="375"/>
      <c r="H5" s="375"/>
      <c r="I5" s="80"/>
      <c r="J5" s="80"/>
      <c r="K5" s="294"/>
      <c r="L5" s="80"/>
      <c r="M5" s="80"/>
    </row>
    <row r="6" spans="1:13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</row>
    <row r="7" spans="1:13" ht="13.5" customHeight="1">
      <c r="A7" s="80"/>
      <c r="E7" s="448" t="s">
        <v>42</v>
      </c>
      <c r="F7" s="449"/>
      <c r="G7" s="449"/>
      <c r="H7" s="449"/>
      <c r="I7" s="449"/>
      <c r="J7" s="449"/>
      <c r="K7" s="449"/>
      <c r="L7" s="450"/>
      <c r="M7" s="334"/>
    </row>
    <row r="8" spans="1:13" ht="14.25" customHeight="1" thickBot="1">
      <c r="A8" s="80"/>
      <c r="E8" s="451"/>
      <c r="F8" s="452"/>
      <c r="G8" s="452"/>
      <c r="H8" s="452"/>
      <c r="I8" s="452"/>
      <c r="J8" s="452"/>
      <c r="K8" s="452"/>
      <c r="L8" s="453"/>
      <c r="M8" s="334"/>
    </row>
    <row r="9" spans="1:15" ht="19.5" customHeight="1">
      <c r="A9" s="80" t="b">
        <v>0</v>
      </c>
      <c r="E9" s="85" t="str">
        <f>IF(OR($A$5=TRUE,$A$9=TRUE,$A$15=TRUE,'2023.10～折込依頼書'!$G$5=TRUE),"●"," ")</f>
        <v> </v>
      </c>
      <c r="F9" s="232" t="s">
        <v>245</v>
      </c>
      <c r="G9" s="45">
        <v>510</v>
      </c>
      <c r="H9" s="11">
        <f aca="true" t="shared" si="0" ref="H9:H14">IF(E9=$E$5,G9,"")</f>
      </c>
      <c r="I9" s="85" t="str">
        <f>IF(OR($A$5=TRUE,$O$9=TRUE,$O$15=TRUE,'2023.10～折込依頼書'!$G$5=TRUE),"●"," ")</f>
        <v> </v>
      </c>
      <c r="J9" s="107" t="s">
        <v>271</v>
      </c>
      <c r="K9" s="53">
        <v>410</v>
      </c>
      <c r="L9" s="54">
        <f aca="true" t="shared" si="1" ref="L9:L14">IF(I9=$E$5,K9,"")</f>
      </c>
      <c r="M9" s="335"/>
      <c r="O9" s="80" t="b">
        <v>0</v>
      </c>
    </row>
    <row r="10" spans="1:15" ht="19.5" customHeight="1">
      <c r="A10" s="80" t="b">
        <v>0</v>
      </c>
      <c r="E10" s="208" t="str">
        <f>IF(OR($A$5=TRUE,$A$10=TRUE,$A$15=TRUE,'2023.10～折込依頼書'!$G$5=TRUE),"●"," ")</f>
        <v> </v>
      </c>
      <c r="F10" s="233" t="s">
        <v>246</v>
      </c>
      <c r="G10" s="45">
        <v>420</v>
      </c>
      <c r="H10" s="46">
        <f t="shared" si="0"/>
      </c>
      <c r="I10" s="85" t="str">
        <f>IF(OR($A$5=TRUE,$O$10=TRUE,$O$15=TRUE,'2023.10～折込依頼書'!$G$5=TRUE),"●"," ")</f>
        <v> </v>
      </c>
      <c r="J10" s="104" t="s">
        <v>272</v>
      </c>
      <c r="K10" s="58">
        <v>560</v>
      </c>
      <c r="L10" s="51">
        <f t="shared" si="1"/>
      </c>
      <c r="M10" s="335"/>
      <c r="O10" s="80" t="b">
        <v>0</v>
      </c>
    </row>
    <row r="11" spans="1:15" ht="19.5" customHeight="1">
      <c r="A11" s="80" t="b">
        <v>0</v>
      </c>
      <c r="E11" s="208" t="str">
        <f>IF(OR($A$5=TRUE,$A$11=TRUE,$A$15=TRUE,'2023.10～折込依頼書'!$G$5=TRUE),"●"," ")</f>
        <v> </v>
      </c>
      <c r="F11" s="234" t="s">
        <v>247</v>
      </c>
      <c r="G11" s="47">
        <v>380</v>
      </c>
      <c r="H11" s="46">
        <f t="shared" si="0"/>
      </c>
      <c r="I11" s="85" t="str">
        <f>IF(OR($A$5=TRUE,$O$11=TRUE,$O$15=TRUE,'2023.10～折込依頼書'!$G$5=TRUE),"●"," ")</f>
        <v> </v>
      </c>
      <c r="J11" s="105" t="s">
        <v>273</v>
      </c>
      <c r="K11" s="55">
        <v>380</v>
      </c>
      <c r="L11" s="51">
        <f t="shared" si="1"/>
      </c>
      <c r="M11" s="335"/>
      <c r="O11" s="80" t="b">
        <v>0</v>
      </c>
    </row>
    <row r="12" spans="1:15" ht="19.5" customHeight="1">
      <c r="A12" s="80" t="b">
        <v>0</v>
      </c>
      <c r="E12" s="208" t="str">
        <f>IF(OR($A$5=TRUE,$A$12=TRUE,$A$15=TRUE,'2023.10～折込依頼書'!$G$5=TRUE),"●"," ")</f>
        <v> </v>
      </c>
      <c r="F12" s="234" t="s">
        <v>248</v>
      </c>
      <c r="G12" s="47">
        <v>430</v>
      </c>
      <c r="H12" s="46">
        <f t="shared" si="0"/>
      </c>
      <c r="I12" s="85" t="str">
        <f>IF(OR($A$5=TRUE,$O$12=TRUE,$O$15=TRUE,'2023.10～折込依頼書'!$G$5=TRUE),"●"," ")</f>
        <v> </v>
      </c>
      <c r="J12" s="105" t="s">
        <v>274</v>
      </c>
      <c r="K12" s="55">
        <v>660</v>
      </c>
      <c r="L12" s="51">
        <f t="shared" si="1"/>
      </c>
      <c r="M12" s="335"/>
      <c r="O12" s="80" t="b">
        <v>0</v>
      </c>
    </row>
    <row r="13" spans="1:15" ht="19.5" customHeight="1">
      <c r="A13" s="80" t="b">
        <v>0</v>
      </c>
      <c r="E13" s="208" t="str">
        <f>IF(OR($A$5=TRUE,$A$13=TRUE,$A$15=TRUE,'2023.10～折込依頼書'!$G$5=TRUE),"●"," ")</f>
        <v> </v>
      </c>
      <c r="F13" s="299" t="s">
        <v>249</v>
      </c>
      <c r="G13" s="125">
        <v>320</v>
      </c>
      <c r="H13" s="48">
        <f t="shared" si="0"/>
      </c>
      <c r="I13" s="85" t="str">
        <f>IF(OR($A$5=TRUE,$O$13=TRUE,$O$15=TRUE,'2023.10～折込依頼書'!$G$5=TRUE),"●"," ")</f>
        <v> </v>
      </c>
      <c r="J13" s="105" t="s">
        <v>275</v>
      </c>
      <c r="K13" s="55">
        <v>220</v>
      </c>
      <c r="L13" s="51">
        <f t="shared" si="1"/>
      </c>
      <c r="M13" s="335"/>
      <c r="O13" s="80" t="b">
        <v>0</v>
      </c>
    </row>
    <row r="14" spans="1:15" ht="19.5" customHeight="1" thickBot="1">
      <c r="A14" s="80" t="b">
        <v>0</v>
      </c>
      <c r="E14" s="208" t="str">
        <f>IF(OR($A$5=TRUE,$A$14=TRUE,$A$15=TRUE,'2023.10～折込依頼書'!$G$5=TRUE),"●"," ")</f>
        <v> </v>
      </c>
      <c r="F14" s="300" t="s">
        <v>429</v>
      </c>
      <c r="G14" s="125">
        <v>340</v>
      </c>
      <c r="H14" s="48">
        <f t="shared" si="0"/>
      </c>
      <c r="I14" s="85" t="str">
        <f>IF(OR($A$5=TRUE,$O$14=TRUE,$O$15=TRUE,'2023.10～折込依頼書'!$G$5=TRUE),"●"," ")</f>
        <v> </v>
      </c>
      <c r="J14" s="110" t="s">
        <v>276</v>
      </c>
      <c r="K14" s="57">
        <v>210</v>
      </c>
      <c r="L14" s="52">
        <f t="shared" si="1"/>
      </c>
      <c r="M14" s="335"/>
      <c r="O14" s="80" t="b">
        <v>0</v>
      </c>
    </row>
    <row r="15" spans="1:15" ht="19.5" customHeight="1" thickBot="1">
      <c r="A15" s="80" t="b">
        <v>0</v>
      </c>
      <c r="E15" s="442" t="s">
        <v>250</v>
      </c>
      <c r="F15" s="443"/>
      <c r="G15" s="49">
        <f>SUM(G9:G14)</f>
        <v>2400</v>
      </c>
      <c r="H15" s="50">
        <f>SUM(H9:H14)</f>
        <v>0</v>
      </c>
      <c r="I15" s="442" t="s">
        <v>277</v>
      </c>
      <c r="J15" s="443"/>
      <c r="K15" s="57">
        <f>SUM(K9:K14)</f>
        <v>2440</v>
      </c>
      <c r="L15" s="50">
        <f>SUM(L9:L14)</f>
        <v>0</v>
      </c>
      <c r="M15" s="335"/>
      <c r="O15" s="80" t="b">
        <v>0</v>
      </c>
    </row>
    <row r="16" spans="1:15" ht="19.5" customHeight="1">
      <c r="A16" s="80" t="b">
        <v>0</v>
      </c>
      <c r="E16" s="85" t="str">
        <f>IF(OR($A$5=TRUE,$A$16=TRUE,$A$22=TRUE,'2023.10～折込依頼書'!$G$5=TRUE),"●"," ")</f>
        <v> </v>
      </c>
      <c r="F16" s="107" t="s">
        <v>251</v>
      </c>
      <c r="G16" s="130">
        <v>620</v>
      </c>
      <c r="H16" s="51">
        <f aca="true" t="shared" si="2" ref="H16:H21">IF(E16=$E$5,G16,"")</f>
      </c>
      <c r="I16" s="85" t="str">
        <f>IF(OR($A$5=TRUE,$O$16=TRUE,$O$23=TRUE,'2023.10～折込依頼書'!$G$5=TRUE),"●"," ")</f>
        <v> </v>
      </c>
      <c r="J16" s="104" t="s">
        <v>278</v>
      </c>
      <c r="K16" s="58">
        <v>360</v>
      </c>
      <c r="L16" s="51">
        <f aca="true" t="shared" si="3" ref="L16:L22">IF(I16=$E$5,K16,"")</f>
      </c>
      <c r="M16" s="335"/>
      <c r="O16" s="80" t="b">
        <v>0</v>
      </c>
    </row>
    <row r="17" spans="1:15" ht="19.5" customHeight="1">
      <c r="A17" s="80" t="b">
        <v>0</v>
      </c>
      <c r="E17" s="85" t="str">
        <f>IF(OR($A$5=TRUE,$A$17=TRUE,$A$22=TRUE,'2023.10～折込依頼書'!$G$5=TRUE),"●"," ")</f>
        <v> </v>
      </c>
      <c r="F17" s="108" t="s">
        <v>252</v>
      </c>
      <c r="G17" s="47">
        <v>490</v>
      </c>
      <c r="H17" s="51">
        <f t="shared" si="2"/>
      </c>
      <c r="I17" s="85" t="str">
        <f>IF(OR($A$5=TRUE,$O$17=TRUE,$O$23=TRUE,'2023.10～折込依頼書'!$G$5=TRUE),"●"," ")</f>
        <v> </v>
      </c>
      <c r="J17" s="105" t="s">
        <v>279</v>
      </c>
      <c r="K17" s="55">
        <v>640</v>
      </c>
      <c r="L17" s="51">
        <f t="shared" si="3"/>
      </c>
      <c r="M17" s="335"/>
      <c r="O17" s="80" t="b">
        <v>0</v>
      </c>
    </row>
    <row r="18" spans="1:15" ht="19.5" customHeight="1">
      <c r="A18" s="80" t="b">
        <v>0</v>
      </c>
      <c r="E18" s="85" t="str">
        <f>IF(OR($A$5=TRUE,$A$18=TRUE,$A$22=TRUE,'2023.10～折込依頼書'!$G$5=TRUE),"●"," ")</f>
        <v> </v>
      </c>
      <c r="F18" s="105" t="s">
        <v>253</v>
      </c>
      <c r="G18" s="47">
        <v>410</v>
      </c>
      <c r="H18" s="51">
        <f t="shared" si="2"/>
      </c>
      <c r="I18" s="85" t="str">
        <f>IF(OR($A$5=TRUE,$O$18=TRUE,$O$23=TRUE,'2023.10～折込依頼書'!$G$5=TRUE),"●"," ")</f>
        <v> </v>
      </c>
      <c r="J18" s="105" t="s">
        <v>280</v>
      </c>
      <c r="K18" s="55">
        <v>560</v>
      </c>
      <c r="L18" s="51">
        <f t="shared" si="3"/>
      </c>
      <c r="M18" s="335"/>
      <c r="O18" s="80" t="b">
        <v>0</v>
      </c>
    </row>
    <row r="19" spans="1:15" ht="19.5" customHeight="1">
      <c r="A19" s="80" t="b">
        <v>0</v>
      </c>
      <c r="E19" s="85" t="str">
        <f>IF(OR($A$5=TRUE,$A$19=TRUE,$A$22=TRUE,'2023.10～折込依頼書'!$G$5=TRUE),"●"," ")</f>
        <v> </v>
      </c>
      <c r="F19" s="105" t="s">
        <v>254</v>
      </c>
      <c r="G19" s="47">
        <v>440</v>
      </c>
      <c r="H19" s="51">
        <f t="shared" si="2"/>
      </c>
      <c r="I19" s="85" t="str">
        <f>IF(OR($A$5=TRUE,$O$19=TRUE,$O$23=TRUE,'2023.10～折込依頼書'!$G$5=TRUE),"●"," ")</f>
        <v> </v>
      </c>
      <c r="J19" s="105" t="s">
        <v>281</v>
      </c>
      <c r="K19" s="55">
        <v>170</v>
      </c>
      <c r="L19" s="51">
        <f t="shared" si="3"/>
      </c>
      <c r="M19" s="335"/>
      <c r="O19" s="80" t="b">
        <v>0</v>
      </c>
    </row>
    <row r="20" spans="1:15" ht="19.5" customHeight="1">
      <c r="A20" s="80" t="b">
        <v>0</v>
      </c>
      <c r="E20" s="85" t="str">
        <f>IF(OR($A$5=TRUE,$A$20=TRUE,$A$22=TRUE,'2023.10～折込依頼書'!$G$5=TRUE),"●"," ")</f>
        <v> </v>
      </c>
      <c r="F20" s="105" t="s">
        <v>255</v>
      </c>
      <c r="G20" s="47">
        <v>290</v>
      </c>
      <c r="H20" s="51">
        <f t="shared" si="2"/>
      </c>
      <c r="I20" s="85" t="str">
        <f>IF(OR($A$5=TRUE,$O$20=TRUE,$O$23=TRUE,'2023.10～折込依頼書'!$G$5=TRUE),"●"," ")</f>
        <v> </v>
      </c>
      <c r="J20" s="105" t="s">
        <v>282</v>
      </c>
      <c r="K20" s="55">
        <v>350</v>
      </c>
      <c r="L20" s="51">
        <f t="shared" si="3"/>
      </c>
      <c r="M20" s="335"/>
      <c r="O20" s="80" t="b">
        <v>0</v>
      </c>
    </row>
    <row r="21" spans="1:15" ht="19.5" customHeight="1" thickBot="1">
      <c r="A21" s="80" t="b">
        <v>0</v>
      </c>
      <c r="E21" s="85" t="str">
        <f>IF(OR($A$5=TRUE,$A$21=TRUE,$A$22=TRUE,'2023.10～折込依頼書'!$G$5=TRUE),"●"," ")</f>
        <v> </v>
      </c>
      <c r="F21" s="105" t="s">
        <v>256</v>
      </c>
      <c r="G21" s="47">
        <v>330</v>
      </c>
      <c r="H21" s="52">
        <f t="shared" si="2"/>
      </c>
      <c r="I21" s="85" t="str">
        <f>IF(OR($A$5=TRUE,$O$21=TRUE,$O$23=TRUE,'2023.10～折込依頼書'!$G$5=TRUE),"●"," ")</f>
        <v> </v>
      </c>
      <c r="J21" s="105" t="s">
        <v>283</v>
      </c>
      <c r="K21" s="55">
        <v>260</v>
      </c>
      <c r="L21" s="51">
        <f t="shared" si="3"/>
      </c>
      <c r="M21" s="335"/>
      <c r="O21" s="80" t="b">
        <v>0</v>
      </c>
    </row>
    <row r="22" spans="1:15" ht="19.5" customHeight="1" thickBot="1">
      <c r="A22" s="80" t="b">
        <v>0</v>
      </c>
      <c r="E22" s="442" t="s">
        <v>257</v>
      </c>
      <c r="F22" s="443"/>
      <c r="G22" s="49">
        <f>SUM(G16:G21)</f>
        <v>2580</v>
      </c>
      <c r="H22" s="50">
        <f>SUM(H16:H21)</f>
        <v>0</v>
      </c>
      <c r="I22" s="85" t="str">
        <f>IF(OR($A$5=TRUE,$O$22=TRUE,$O$23=TRUE,'2023.10～折込依頼書'!$G$5=TRUE),"●"," ")</f>
        <v> </v>
      </c>
      <c r="J22" s="109" t="s">
        <v>284</v>
      </c>
      <c r="K22" s="56">
        <v>310</v>
      </c>
      <c r="L22" s="52">
        <f t="shared" si="3"/>
      </c>
      <c r="M22" s="335"/>
      <c r="O22" s="80" t="b">
        <v>0</v>
      </c>
    </row>
    <row r="23" spans="1:15" ht="19.5" customHeight="1" thickBot="1">
      <c r="A23" s="80" t="b">
        <v>0</v>
      </c>
      <c r="E23" s="85" t="str">
        <f>IF(OR($A$5=TRUE,$A$23=TRUE,$A$28=TRUE,'2023.10～折込依頼書'!$G$5=TRUE),"●"," ")</f>
        <v> </v>
      </c>
      <c r="F23" s="105" t="s">
        <v>258</v>
      </c>
      <c r="G23" s="47">
        <v>550</v>
      </c>
      <c r="H23" s="51">
        <f>IF(E23=$E$5,G23,"")</f>
      </c>
      <c r="I23" s="442" t="s">
        <v>285</v>
      </c>
      <c r="J23" s="443"/>
      <c r="K23" s="57">
        <f>SUM(K16:K22)</f>
        <v>2650</v>
      </c>
      <c r="L23" s="50">
        <f>SUM(L16:L22)</f>
        <v>0</v>
      </c>
      <c r="M23" s="335"/>
      <c r="O23" s="80" t="b">
        <v>0</v>
      </c>
    </row>
    <row r="24" spans="1:15" ht="19.5" customHeight="1">
      <c r="A24" s="80" t="b">
        <v>0</v>
      </c>
      <c r="E24" s="85" t="str">
        <f>IF(OR($A$5=TRUE,$A$24=TRUE,$A$28=TRUE,'2023.10～折込依頼書'!$G$5=TRUE),"●"," ")</f>
        <v> </v>
      </c>
      <c r="F24" s="105" t="s">
        <v>259</v>
      </c>
      <c r="G24" s="47">
        <v>470</v>
      </c>
      <c r="H24" s="51">
        <f>IF(E24=$E$5,G24,"")</f>
      </c>
      <c r="I24" s="85" t="str">
        <f>IF(OR($A$5=TRUE,$O$24=TRUE,$O$29=TRUE,'2023.10～折込依頼書'!$G$5=TRUE),"●"," ")</f>
        <v> </v>
      </c>
      <c r="J24" s="111" t="s">
        <v>286</v>
      </c>
      <c r="K24" s="58">
        <v>530</v>
      </c>
      <c r="L24" s="51">
        <f aca="true" t="shared" si="4" ref="L24:L39">IF(I24=$E$5,K24,"")</f>
      </c>
      <c r="M24" s="335"/>
      <c r="O24" s="80" t="b">
        <v>0</v>
      </c>
    </row>
    <row r="25" spans="1:15" ht="19.5" customHeight="1">
      <c r="A25" s="80" t="b">
        <v>0</v>
      </c>
      <c r="E25" s="85" t="str">
        <f>IF(OR($A$5=TRUE,$A$25=TRUE,$A$28=TRUE,'2023.10～折込依頼書'!$G$5=TRUE),"●"," ")</f>
        <v> </v>
      </c>
      <c r="F25" s="105" t="s">
        <v>46</v>
      </c>
      <c r="G25" s="47">
        <v>520</v>
      </c>
      <c r="H25" s="51">
        <f>IF(E25=$E$5,G25,"")</f>
      </c>
      <c r="I25" s="85" t="str">
        <f>IF(OR($A$5=TRUE,$O$25=TRUE,$O$29=TRUE,'2023.10～折込依頼書'!$G$5=TRUE),"●"," ")</f>
        <v> </v>
      </c>
      <c r="J25" s="105" t="s">
        <v>287</v>
      </c>
      <c r="K25" s="55">
        <v>700</v>
      </c>
      <c r="L25" s="51">
        <f t="shared" si="4"/>
      </c>
      <c r="M25" s="335"/>
      <c r="O25" s="80" t="b">
        <v>0</v>
      </c>
    </row>
    <row r="26" spans="1:15" ht="19.5" customHeight="1">
      <c r="A26" s="80" t="b">
        <v>0</v>
      </c>
      <c r="E26" s="85" t="str">
        <f>IF(OR($A$5=TRUE,$A$26=TRUE,$A$28=TRUE,'2023.10～折込依頼書'!$G$5=TRUE),"●"," ")</f>
        <v> </v>
      </c>
      <c r="F26" s="128" t="s">
        <v>48</v>
      </c>
      <c r="G26" s="125">
        <v>320</v>
      </c>
      <c r="H26" s="52">
        <f>IF(E26=$E$5,G26,"")</f>
      </c>
      <c r="I26" s="85" t="str">
        <f>IF(OR($A$5=TRUE,$O$26=TRUE,$O$29=TRUE,'2023.10～折込依頼書'!$G$5=TRUE),"●"," ")</f>
        <v> </v>
      </c>
      <c r="J26" s="108" t="s">
        <v>288</v>
      </c>
      <c r="K26" s="55">
        <v>530</v>
      </c>
      <c r="L26" s="51">
        <f t="shared" si="4"/>
      </c>
      <c r="M26" s="335"/>
      <c r="O26" s="80" t="b">
        <v>0</v>
      </c>
    </row>
    <row r="27" spans="1:15" ht="19.5" customHeight="1" thickBot="1">
      <c r="A27" s="80" t="b">
        <v>0</v>
      </c>
      <c r="E27" s="85" t="str">
        <f>IF(OR($A$5=TRUE,$A$27=TRUE,$A$28=TRUE,'2023.10～折込依頼書'!$G$5=TRUE),"●"," ")</f>
        <v> </v>
      </c>
      <c r="F27" s="112" t="s">
        <v>330</v>
      </c>
      <c r="G27" s="131">
        <v>350</v>
      </c>
      <c r="H27" s="127">
        <f>IF(E27=$E$5,G27,"")</f>
      </c>
      <c r="I27" s="85" t="str">
        <f>IF(OR($A$5=TRUE,$O$27=TRUE,$O$29=TRUE,'2023.10～折込依頼書'!$G$5=TRUE),"●"," ")</f>
        <v> </v>
      </c>
      <c r="J27" s="105" t="s">
        <v>289</v>
      </c>
      <c r="K27" s="55">
        <v>390</v>
      </c>
      <c r="L27" s="51">
        <f t="shared" si="4"/>
      </c>
      <c r="M27" s="335"/>
      <c r="O27" s="80" t="b">
        <v>0</v>
      </c>
    </row>
    <row r="28" spans="1:15" ht="19.5" customHeight="1" thickBot="1">
      <c r="A28" s="80" t="b">
        <v>0</v>
      </c>
      <c r="E28" s="442" t="s">
        <v>50</v>
      </c>
      <c r="F28" s="443"/>
      <c r="G28" s="49">
        <f>SUM(G23:G27)</f>
        <v>2210</v>
      </c>
      <c r="H28" s="50">
        <f>SUM(H23:H27)</f>
        <v>0</v>
      </c>
      <c r="I28" s="85" t="str">
        <f>IF(OR($A$5=TRUE,$O$28=TRUE,$O$29=TRUE,'2023.10～折込依頼書'!$G$5=TRUE),"●"," ")</f>
        <v> </v>
      </c>
      <c r="J28" s="110" t="s">
        <v>290</v>
      </c>
      <c r="K28" s="57">
        <v>220</v>
      </c>
      <c r="L28" s="52">
        <f t="shared" si="4"/>
      </c>
      <c r="M28" s="335"/>
      <c r="O28" s="80" t="b">
        <v>0</v>
      </c>
    </row>
    <row r="29" spans="1:15" ht="19.5" customHeight="1" thickBot="1">
      <c r="A29" s="80" t="b">
        <v>0</v>
      </c>
      <c r="E29" s="85" t="str">
        <f>IF(OR($A$5=TRUE,$A$29=TRUE,$A$39=TRUE,'2023.10～折込依頼書'!$G$5=TRUE),"●"," ")</f>
        <v> </v>
      </c>
      <c r="F29" s="107" t="s">
        <v>260</v>
      </c>
      <c r="G29" s="53">
        <v>380</v>
      </c>
      <c r="H29" s="54">
        <f aca="true" t="shared" si="5" ref="H29:H38">IF(E29=$E$5,G29,"")</f>
      </c>
      <c r="I29" s="454" t="s">
        <v>291</v>
      </c>
      <c r="J29" s="443"/>
      <c r="K29" s="57">
        <f>SUM(K24:K28)</f>
        <v>2370</v>
      </c>
      <c r="L29" s="50">
        <f>SUM(L24:L28)</f>
        <v>0</v>
      </c>
      <c r="M29" s="335"/>
      <c r="O29" s="80" t="b">
        <v>0</v>
      </c>
    </row>
    <row r="30" spans="1:15" ht="19.5" customHeight="1">
      <c r="A30" s="80" t="b">
        <v>0</v>
      </c>
      <c r="E30" s="85" t="str">
        <f>IF(OR($A$5=TRUE,$A$30=TRUE,$A$39=TRUE,'2023.10～折込依頼書'!$G$5=TRUE),"●"," ")</f>
        <v> </v>
      </c>
      <c r="F30" s="105" t="s">
        <v>261</v>
      </c>
      <c r="G30" s="55">
        <v>340</v>
      </c>
      <c r="H30" s="51">
        <f t="shared" si="5"/>
      </c>
      <c r="I30" s="85" t="str">
        <f>IF(OR($A$5=TRUE,$O$30=TRUE,$O$41=TRUE,'2023.10～折込依頼書'!$G$5=TRUE),"●"," ")</f>
        <v> </v>
      </c>
      <c r="J30" s="111" t="s">
        <v>292</v>
      </c>
      <c r="K30" s="58">
        <v>360</v>
      </c>
      <c r="L30" s="51">
        <f t="shared" si="4"/>
      </c>
      <c r="M30" s="335"/>
      <c r="O30" s="80" t="b">
        <v>0</v>
      </c>
    </row>
    <row r="31" spans="1:15" ht="19.5" customHeight="1">
      <c r="A31" s="80" t="b">
        <v>0</v>
      </c>
      <c r="E31" s="85" t="str">
        <f>IF(OR($A$5=TRUE,$A$31=TRUE,$A$39=TRUE,'2023.10～折込依頼書'!$G$5=TRUE),"●"," ")</f>
        <v> </v>
      </c>
      <c r="F31" s="108" t="s">
        <v>262</v>
      </c>
      <c r="G31" s="199">
        <v>430</v>
      </c>
      <c r="H31" s="51">
        <f t="shared" si="5"/>
      </c>
      <c r="I31" s="85" t="str">
        <f>IF(OR($A$5=TRUE,$O$31=TRUE,$O$41=TRUE,'2023.10～折込依頼書'!$G$5=TRUE),"●"," ")</f>
        <v> </v>
      </c>
      <c r="J31" s="111" t="s">
        <v>293</v>
      </c>
      <c r="K31" s="58">
        <v>580</v>
      </c>
      <c r="L31" s="51">
        <f t="shared" si="4"/>
      </c>
      <c r="M31" s="335"/>
      <c r="O31" s="80" t="b">
        <v>0</v>
      </c>
    </row>
    <row r="32" spans="1:15" ht="19.5" customHeight="1">
      <c r="A32" s="80" t="b">
        <v>0</v>
      </c>
      <c r="E32" s="85" t="str">
        <f>IF(OR($A$5=TRUE,$A$32=TRUE,$A$39=TRUE,'2023.10～折込依頼書'!$G$5=TRUE),"●"," ")</f>
        <v> </v>
      </c>
      <c r="F32" s="105" t="s">
        <v>263</v>
      </c>
      <c r="G32" s="55">
        <v>420</v>
      </c>
      <c r="H32" s="204">
        <f t="shared" si="5"/>
      </c>
      <c r="I32" s="85" t="str">
        <f>IF(OR($A$5=TRUE,$O$32=TRUE,$O$41=TRUE,'2023.10～折込依頼書'!$G$5=TRUE),"●"," ")</f>
        <v> </v>
      </c>
      <c r="J32" s="304" t="s">
        <v>294</v>
      </c>
      <c r="K32" s="55">
        <v>330</v>
      </c>
      <c r="L32" s="51">
        <f t="shared" si="4"/>
      </c>
      <c r="M32" s="335"/>
      <c r="O32" s="80" t="b">
        <v>0</v>
      </c>
    </row>
    <row r="33" spans="1:15" ht="19.5" customHeight="1">
      <c r="A33" s="80" t="b">
        <v>0</v>
      </c>
      <c r="E33" s="85" t="str">
        <f>IF(OR($A$5=TRUE,$A$33=TRUE,$A$39=TRUE,'2023.10～折込依頼書'!$G$5=TRUE),"●"," ")</f>
        <v> </v>
      </c>
      <c r="F33" s="304" t="s">
        <v>264</v>
      </c>
      <c r="G33" s="55">
        <v>470</v>
      </c>
      <c r="H33" s="51">
        <f t="shared" si="5"/>
      </c>
      <c r="I33" s="85" t="str">
        <f>IF(OR($A$5=TRUE,$O$33=TRUE,$O$41=TRUE,'2023.10～折込依頼書'!$G$5=TRUE),"●"," ")</f>
        <v> </v>
      </c>
      <c r="J33" s="108" t="s">
        <v>295</v>
      </c>
      <c r="K33" s="55">
        <v>440</v>
      </c>
      <c r="L33" s="51">
        <f t="shared" si="4"/>
      </c>
      <c r="M33" s="335"/>
      <c r="O33" s="80" t="b">
        <v>0</v>
      </c>
    </row>
    <row r="34" spans="1:15" ht="19.5" customHeight="1">
      <c r="A34" s="80" t="b">
        <v>0</v>
      </c>
      <c r="E34" s="85" t="str">
        <f>IF(OR($A$5=TRUE,$A$34=TRUE,$A$39=TRUE,'2023.10～折込依頼書'!$G$5=TRUE),"●"," ")</f>
        <v> </v>
      </c>
      <c r="F34" s="304" t="s">
        <v>265</v>
      </c>
      <c r="G34" s="199">
        <v>490</v>
      </c>
      <c r="H34" s="51">
        <f t="shared" si="5"/>
      </c>
      <c r="I34" s="85" t="str">
        <f>IF(OR($A$5=TRUE,$O$34=TRUE,$O$41=TRUE,'2023.10～折込依頼書'!$G$5=TRUE),"●"," ")</f>
        <v> </v>
      </c>
      <c r="J34" s="108" t="s">
        <v>296</v>
      </c>
      <c r="K34" s="55">
        <v>510</v>
      </c>
      <c r="L34" s="51">
        <f t="shared" si="4"/>
      </c>
      <c r="M34" s="335"/>
      <c r="O34" s="80" t="b">
        <v>0</v>
      </c>
    </row>
    <row r="35" spans="1:15" ht="19.5" customHeight="1">
      <c r="A35" s="80" t="b">
        <v>0</v>
      </c>
      <c r="E35" s="85" t="str">
        <f>IF(OR($A$5=TRUE,$A$35=TRUE,$A$39=TRUE,'2023.10～折込依頼書'!$G$5=TRUE),"●"," ")</f>
        <v> </v>
      </c>
      <c r="F35" s="105" t="s">
        <v>266</v>
      </c>
      <c r="G35" s="55">
        <v>500</v>
      </c>
      <c r="H35" s="51">
        <f t="shared" si="5"/>
      </c>
      <c r="I35" s="85" t="str">
        <f>IF(OR($A$5=TRUE,$O$35=TRUE,$O$41=TRUE,'2023.10～折込依頼書'!$G$5=TRUE),"●"," ")</f>
        <v> </v>
      </c>
      <c r="J35" s="108" t="s">
        <v>297</v>
      </c>
      <c r="K35" s="55">
        <v>360</v>
      </c>
      <c r="L35" s="51">
        <f t="shared" si="4"/>
      </c>
      <c r="M35" s="335"/>
      <c r="O35" s="80" t="b">
        <v>0</v>
      </c>
    </row>
    <row r="36" spans="1:15" ht="19.5" customHeight="1">
      <c r="A36" s="80" t="b">
        <v>0</v>
      </c>
      <c r="E36" s="85" t="str">
        <f>IF(OR($A$5=TRUE,$A$36=TRUE,$A$39=TRUE,'2023.10～折込依頼書'!$G$5=TRUE),"●"," ")</f>
        <v> </v>
      </c>
      <c r="F36" s="106" t="s">
        <v>267</v>
      </c>
      <c r="G36" s="126">
        <v>220</v>
      </c>
      <c r="H36" s="51">
        <f t="shared" si="5"/>
      </c>
      <c r="I36" s="85" t="str">
        <f>IF(OR($A$5=TRUE,$O$36=TRUE,$O$41=TRUE,'2023.10～折込依頼書'!$G$5=TRUE),"●"," ")</f>
        <v> </v>
      </c>
      <c r="J36" s="203" t="s">
        <v>298</v>
      </c>
      <c r="K36" s="47">
        <v>110</v>
      </c>
      <c r="L36" s="204">
        <f t="shared" si="4"/>
      </c>
      <c r="M36" s="335"/>
      <c r="O36" s="80" t="b">
        <v>0</v>
      </c>
    </row>
    <row r="37" spans="1:15" ht="19.5" customHeight="1">
      <c r="A37" s="80" t="b">
        <v>0</v>
      </c>
      <c r="E37" s="85" t="str">
        <f>IF(OR($A$5=TRUE,$A$37=TRUE,$A$39=TRUE,'2023.10～折込依頼書'!$G$5=TRUE),"●"," ")</f>
        <v> </v>
      </c>
      <c r="F37" s="105" t="s">
        <v>268</v>
      </c>
      <c r="G37" s="55">
        <v>370</v>
      </c>
      <c r="H37" s="51">
        <f t="shared" si="5"/>
      </c>
      <c r="I37" s="85" t="str">
        <f>IF(OR($A$5=TRUE,$O$37=TRUE,$O$41=TRUE,'2023.10～折込依頼書'!$G$5=TRUE),"●"," ")</f>
        <v> </v>
      </c>
      <c r="J37" s="108" t="s">
        <v>409</v>
      </c>
      <c r="K37" s="125">
        <v>290</v>
      </c>
      <c r="L37" s="52">
        <f t="shared" si="4"/>
      </c>
      <c r="M37" s="335"/>
      <c r="O37" s="80" t="b">
        <v>0</v>
      </c>
    </row>
    <row r="38" spans="1:15" ht="19.5" customHeight="1" thickBot="1">
      <c r="A38" s="80" t="b">
        <v>0</v>
      </c>
      <c r="E38" s="85" t="str">
        <f>IF(OR($A$5=TRUE,$A$38=TRUE,$A$39=TRUE,'2023.10～折込依頼書'!$G$5=TRUE),"●"," ")</f>
        <v> </v>
      </c>
      <c r="F38" s="109" t="s">
        <v>269</v>
      </c>
      <c r="G38" s="56">
        <v>590</v>
      </c>
      <c r="H38" s="52">
        <f t="shared" si="5"/>
      </c>
      <c r="I38" s="85" t="str">
        <f>IF(OR($A$5=TRUE,$O$38=TRUE,$O$41=TRUE,'2023.10～折込依頼書'!$G$5=TRUE),"●"," ")</f>
        <v> </v>
      </c>
      <c r="J38" s="108" t="s">
        <v>410</v>
      </c>
      <c r="K38" s="125">
        <v>490</v>
      </c>
      <c r="L38" s="204">
        <f t="shared" si="4"/>
      </c>
      <c r="M38" s="335"/>
      <c r="O38" s="80" t="b">
        <v>0</v>
      </c>
    </row>
    <row r="39" spans="1:15" ht="18" thickBot="1">
      <c r="A39" s="80" t="b">
        <v>0</v>
      </c>
      <c r="E39" s="442" t="s">
        <v>270</v>
      </c>
      <c r="F39" s="443"/>
      <c r="G39" s="57">
        <f>SUM(G29:G38)</f>
        <v>4210</v>
      </c>
      <c r="H39" s="50">
        <f>SUM(H29:H38)</f>
        <v>0</v>
      </c>
      <c r="I39" s="85" t="str">
        <f>IF(OR($A$5=TRUE,$O$39=TRUE,$O$41=TRUE,'2023.10～折込依頼書'!$G$5=TRUE),"●"," ")</f>
        <v> </v>
      </c>
      <c r="J39" s="299" t="s">
        <v>411</v>
      </c>
      <c r="K39" s="47">
        <v>390</v>
      </c>
      <c r="L39" s="204">
        <f t="shared" si="4"/>
      </c>
      <c r="M39" s="335"/>
      <c r="O39" s="80" t="b">
        <v>0</v>
      </c>
    </row>
    <row r="40" spans="9:15" ht="18" thickBot="1">
      <c r="I40" s="188" t="str">
        <f>IF(OR($A$5=TRUE,$O$40=TRUE,$O$41=TRUE,'2023.10～折込依頼書'!$G$5=TRUE),"●"," ")</f>
        <v> </v>
      </c>
      <c r="J40" s="305" t="s">
        <v>443</v>
      </c>
      <c r="K40" s="131">
        <v>350</v>
      </c>
      <c r="L40" s="127">
        <f>IF(I40=$E$5,K40,"")</f>
      </c>
      <c r="M40" s="335"/>
      <c r="O40" s="80" t="b">
        <v>0</v>
      </c>
    </row>
    <row r="41" spans="9:15" ht="18" thickBot="1">
      <c r="I41" s="455" t="s">
        <v>299</v>
      </c>
      <c r="J41" s="456"/>
      <c r="K41" s="202">
        <f>SUM(K30:K40)</f>
        <v>4210</v>
      </c>
      <c r="L41" s="303">
        <f>SUM(L30:L40)</f>
        <v>0</v>
      </c>
      <c r="M41" s="335"/>
      <c r="O41" s="80" t="b">
        <v>0</v>
      </c>
    </row>
    <row r="42" spans="9:13" ht="17.25">
      <c r="I42" s="438" t="s">
        <v>44</v>
      </c>
      <c r="J42" s="439"/>
      <c r="K42" s="444">
        <f>G15+G22+G28+G39+K15+K23+K29+K41</f>
        <v>23070</v>
      </c>
      <c r="L42" s="446">
        <f>H15+H22+H28+H39+L15+L23+L29+L41</f>
        <v>0</v>
      </c>
      <c r="M42" s="336"/>
    </row>
    <row r="43" spans="9:13" ht="18" thickBot="1">
      <c r="I43" s="440"/>
      <c r="J43" s="441"/>
      <c r="K43" s="445"/>
      <c r="L43" s="447"/>
      <c r="M43" s="337"/>
    </row>
  </sheetData>
  <sheetProtection password="CF42" sheet="1"/>
  <mergeCells count="19">
    <mergeCell ref="E7:L8"/>
    <mergeCell ref="I15:J15"/>
    <mergeCell ref="I29:J29"/>
    <mergeCell ref="I41:J41"/>
    <mergeCell ref="E15:F15"/>
    <mergeCell ref="E22:F22"/>
    <mergeCell ref="I42:J43"/>
    <mergeCell ref="E28:F28"/>
    <mergeCell ref="I23:J23"/>
    <mergeCell ref="K42:K43"/>
    <mergeCell ref="L42:L43"/>
    <mergeCell ref="E39:F39"/>
    <mergeCell ref="B1:C3"/>
    <mergeCell ref="F2:J2"/>
    <mergeCell ref="F3:I3"/>
    <mergeCell ref="I6:J6"/>
    <mergeCell ref="F5:H6"/>
    <mergeCell ref="I1:J1"/>
    <mergeCell ref="E1:F1"/>
  </mergeCells>
  <printOptions/>
  <pageMargins left="0.984251968503937" right="0.7874015748031497" top="0.6299212598425197" bottom="0.2362204724409449" header="0.35433070866141736" footer="0.15748031496062992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B1">
      <selection activeCell="R20" sqref="R20"/>
    </sheetView>
  </sheetViews>
  <sheetFormatPr defaultColWidth="9.00390625" defaultRowHeight="13.5"/>
  <cols>
    <col min="1" max="1" width="9.00390625" style="0" hidden="1" customWidth="1"/>
    <col min="2" max="2" width="13.75390625" style="0" customWidth="1"/>
    <col min="4" max="4" width="1.25" style="0" customWidth="1"/>
    <col min="11" max="11" width="10.625" style="0" customWidth="1"/>
    <col min="12" max="12" width="9.75390625" style="0" customWidth="1"/>
    <col min="13" max="13" width="1.25" style="0" customWidth="1"/>
    <col min="14" max="14" width="9.00390625" style="0" customWidth="1"/>
    <col min="15" max="15" width="9.00390625" style="319" hidden="1" customWidth="1"/>
  </cols>
  <sheetData>
    <row r="1" spans="2:13" ht="18.75" customHeight="1">
      <c r="B1" s="370" t="s">
        <v>473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</row>
    <row r="2" spans="2:10" ht="28.5" customHeight="1" thickBot="1"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</row>
    <row r="3" spans="2:13" ht="19.5" customHeight="1" thickBot="1"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</row>
    <row r="4" spans="5:13" ht="7.5" customHeight="1">
      <c r="E4" s="80"/>
      <c r="F4" s="80"/>
      <c r="G4" s="80"/>
      <c r="H4" s="80"/>
      <c r="I4" s="80"/>
      <c r="J4" s="80"/>
      <c r="K4" s="295"/>
      <c r="L4" s="80"/>
      <c r="M4" s="80"/>
    </row>
    <row r="5" spans="1:13" ht="17.25">
      <c r="A5" s="80" t="b">
        <v>0</v>
      </c>
      <c r="E5" s="85" t="s">
        <v>164</v>
      </c>
      <c r="F5" s="375"/>
      <c r="G5" s="375"/>
      <c r="H5" s="375"/>
      <c r="I5" s="80"/>
      <c r="J5" s="80"/>
      <c r="K5" s="294"/>
      <c r="L5" s="80"/>
      <c r="M5" s="80"/>
    </row>
    <row r="6" spans="1:13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</row>
    <row r="7" spans="1:13" ht="11.25" customHeight="1">
      <c r="A7" s="80"/>
      <c r="E7" s="473" t="s">
        <v>53</v>
      </c>
      <c r="F7" s="474"/>
      <c r="G7" s="474"/>
      <c r="H7" s="474"/>
      <c r="I7" s="403"/>
      <c r="J7" s="403"/>
      <c r="K7" s="403"/>
      <c r="L7" s="404"/>
      <c r="M7" s="328"/>
    </row>
    <row r="8" spans="1:13" ht="8.25" customHeight="1" thickBot="1">
      <c r="A8" s="80"/>
      <c r="E8" s="475"/>
      <c r="F8" s="476"/>
      <c r="G8" s="476"/>
      <c r="H8" s="476"/>
      <c r="I8" s="407"/>
      <c r="J8" s="407"/>
      <c r="K8" s="407"/>
      <c r="L8" s="408"/>
      <c r="M8" s="328"/>
    </row>
    <row r="9" spans="1:17" ht="17.25" customHeight="1">
      <c r="A9" s="80" t="b">
        <v>0</v>
      </c>
      <c r="E9" s="85" t="str">
        <f>IF(OR($A$5=TRUE,$A$9=TRUE,$A$21=TRUE,'2023.10～折込依頼書'!$G$5=TRUE),"●"," ")</f>
        <v> </v>
      </c>
      <c r="F9" s="161" t="s">
        <v>376</v>
      </c>
      <c r="G9" s="153">
        <v>300</v>
      </c>
      <c r="H9" s="154">
        <f aca="true" t="shared" si="0" ref="H9:H19">IF(E9=$E$5,G9,"")</f>
      </c>
      <c r="I9" s="85" t="str">
        <f>IF(OR($A$5=TRUE,$O$9=TRUE,$O$19=TRUE,'2023.10～折込依頼書'!$G$5=TRUE),"●"," ")</f>
        <v> </v>
      </c>
      <c r="J9" s="168" t="s">
        <v>348</v>
      </c>
      <c r="K9" s="162">
        <v>610</v>
      </c>
      <c r="L9" s="154">
        <f aca="true" t="shared" si="1" ref="L9:L18">IF(I9=$E$5,K9,"")</f>
      </c>
      <c r="M9" s="73"/>
      <c r="O9" s="320" t="b">
        <v>0</v>
      </c>
      <c r="P9" s="74"/>
      <c r="Q9" s="73"/>
    </row>
    <row r="10" spans="1:17" ht="17.25" customHeight="1">
      <c r="A10" s="80" t="b">
        <v>0</v>
      </c>
      <c r="E10" s="85" t="str">
        <f>IF(OR($A$5=TRUE,$A$10=TRUE,$A$21=TRUE,'2023.10～折込依頼書'!$G$5=TRUE),"●"," ")</f>
        <v> </v>
      </c>
      <c r="F10" s="164" t="s">
        <v>377</v>
      </c>
      <c r="G10" s="197">
        <v>600</v>
      </c>
      <c r="H10" s="156">
        <f t="shared" si="0"/>
      </c>
      <c r="I10" s="85" t="str">
        <f>IF(OR($A$5=TRUE,$O$10=TRUE,$O$19=TRUE,'2023.10～折込依頼書'!$G$5=TRUE),"●"," ")</f>
        <v> </v>
      </c>
      <c r="J10" s="165" t="s">
        <v>349</v>
      </c>
      <c r="K10" s="157">
        <v>390</v>
      </c>
      <c r="L10" s="156">
        <f t="shared" si="1"/>
      </c>
      <c r="M10" s="73"/>
      <c r="O10" s="321" t="b">
        <v>0</v>
      </c>
      <c r="P10" s="74"/>
      <c r="Q10" s="73"/>
    </row>
    <row r="11" spans="1:17" ht="17.25" customHeight="1">
      <c r="A11" s="80" t="b">
        <v>0</v>
      </c>
      <c r="E11" s="85" t="str">
        <f>IF(OR($A$5=TRUE,$A$11=TRUE,$A$21=TRUE,'2023.10～折込依頼書'!$G$5=TRUE),"●"," ")</f>
        <v> </v>
      </c>
      <c r="F11" s="165" t="s">
        <v>378</v>
      </c>
      <c r="G11" s="155">
        <v>320</v>
      </c>
      <c r="H11" s="156">
        <f>IF(E11=$E$5,G11,"")</f>
      </c>
      <c r="I11" s="85" t="str">
        <f>IF(OR($A$5=TRUE,$O$11=TRUE,$O$19=TRUE,'2023.10～折込依頼書'!$G$5=TRUE),"●"," ")</f>
        <v> </v>
      </c>
      <c r="J11" s="165" t="s">
        <v>350</v>
      </c>
      <c r="K11" s="157">
        <v>450</v>
      </c>
      <c r="L11" s="156">
        <f t="shared" si="1"/>
      </c>
      <c r="M11" s="73"/>
      <c r="O11" s="321" t="b">
        <v>0</v>
      </c>
      <c r="P11" s="74"/>
      <c r="Q11" s="73"/>
    </row>
    <row r="12" spans="1:17" ht="17.25" customHeight="1">
      <c r="A12" s="80" t="b">
        <v>0</v>
      </c>
      <c r="E12" s="85" t="str">
        <f>IF(OR($A$5=TRUE,$A$12=TRUE,$A$21=TRUE,'2023.10～折込依頼書'!$G$5=TRUE),"●"," ")</f>
        <v> </v>
      </c>
      <c r="F12" s="165" t="s">
        <v>379</v>
      </c>
      <c r="G12" s="155">
        <v>200</v>
      </c>
      <c r="H12" s="156">
        <f t="shared" si="0"/>
      </c>
      <c r="I12" s="85" t="str">
        <f>IF(OR($A$5=TRUE,$O$12=TRUE,$O$19=TRUE,'2023.10～折込依頼書'!$G$5=TRUE),"●"," ")</f>
        <v> </v>
      </c>
      <c r="J12" s="169" t="s">
        <v>351</v>
      </c>
      <c r="K12" s="158">
        <v>470</v>
      </c>
      <c r="L12" s="156">
        <f t="shared" si="1"/>
      </c>
      <c r="M12" s="73"/>
      <c r="O12" s="320" t="b">
        <v>0</v>
      </c>
      <c r="P12" s="74"/>
      <c r="Q12" s="73"/>
    </row>
    <row r="13" spans="1:17" ht="17.25" customHeight="1">
      <c r="A13" s="80" t="b">
        <v>0</v>
      </c>
      <c r="E13" s="85" t="str">
        <f>IF(OR($A$5=TRUE,$A$13=TRUE,$A$21=TRUE,'2023.10～折込依頼書'!$G$5=TRUE),"●"," ")</f>
        <v> </v>
      </c>
      <c r="F13" s="165" t="s">
        <v>380</v>
      </c>
      <c r="G13" s="155">
        <v>540</v>
      </c>
      <c r="H13" s="156">
        <f t="shared" si="0"/>
      </c>
      <c r="I13" s="85" t="str">
        <f>IF(OR($A$5=TRUE,$O$13=TRUE,$O$19=TRUE,'2023.10～折込依頼書'!$G$5=TRUE),"●"," ")</f>
        <v> </v>
      </c>
      <c r="J13" s="170" t="s">
        <v>352</v>
      </c>
      <c r="K13" s="158">
        <v>330</v>
      </c>
      <c r="L13" s="156">
        <f t="shared" si="1"/>
      </c>
      <c r="M13" s="73"/>
      <c r="O13" s="321" t="b">
        <v>0</v>
      </c>
      <c r="P13" s="74"/>
      <c r="Q13" s="73"/>
    </row>
    <row r="14" spans="1:17" ht="17.25" customHeight="1">
      <c r="A14" s="80" t="b">
        <v>0</v>
      </c>
      <c r="E14" s="85" t="str">
        <f>IF(OR($A$5=TRUE,$A$14=TRUE,$A$21=TRUE,'2023.10～折込依頼書'!$G$5=TRUE),"●"," ")</f>
        <v> </v>
      </c>
      <c r="F14" s="165" t="s">
        <v>381</v>
      </c>
      <c r="G14" s="155">
        <v>500</v>
      </c>
      <c r="H14" s="156">
        <f t="shared" si="0"/>
      </c>
      <c r="I14" s="85" t="str">
        <f>IF(OR($A$5=TRUE,$O$14=TRUE,$O$19=TRUE,'2023.10～折込依頼書'!$G$5=TRUE),"●"," ")</f>
        <v> </v>
      </c>
      <c r="J14" s="170" t="s">
        <v>353</v>
      </c>
      <c r="K14" s="158">
        <v>340</v>
      </c>
      <c r="L14" s="156">
        <f t="shared" si="1"/>
      </c>
      <c r="M14" s="73"/>
      <c r="O14" s="321" t="b">
        <v>0</v>
      </c>
      <c r="P14" s="74"/>
      <c r="Q14" s="73"/>
    </row>
    <row r="15" spans="1:17" ht="17.25" customHeight="1">
      <c r="A15" s="80" t="b">
        <v>0</v>
      </c>
      <c r="E15" s="85" t="str">
        <f>IF(OR($A$5=TRUE,$A$15=TRUE,$A$21=TRUE,'2023.10～折込依頼書'!$G$5=TRUE),"●"," ")</f>
        <v> </v>
      </c>
      <c r="F15" s="165" t="s">
        <v>382</v>
      </c>
      <c r="G15" s="155">
        <v>470</v>
      </c>
      <c r="H15" s="156">
        <f t="shared" si="0"/>
      </c>
      <c r="I15" s="85" t="str">
        <f>IF(OR($A$5=TRUE,$O$15=TRUE,$O$19=TRUE,'2023.10～折込依頼書'!$G$5=TRUE),"●"," ")</f>
        <v> </v>
      </c>
      <c r="J15" s="165" t="s">
        <v>354</v>
      </c>
      <c r="K15" s="157">
        <v>490</v>
      </c>
      <c r="L15" s="156">
        <f t="shared" si="1"/>
      </c>
      <c r="M15" s="73"/>
      <c r="O15" s="321" t="b">
        <v>0</v>
      </c>
      <c r="P15" s="74"/>
      <c r="Q15" s="73"/>
    </row>
    <row r="16" spans="1:17" ht="17.25" customHeight="1">
      <c r="A16" s="80" t="b">
        <v>0</v>
      </c>
      <c r="E16" s="85" t="str">
        <f>IF(OR($A$5=TRUE,$A$16=TRUE,$A$21=TRUE,'2023.10～折込依頼書'!$G$5=TRUE),"●"," ")</f>
        <v> </v>
      </c>
      <c r="F16" s="165" t="s">
        <v>383</v>
      </c>
      <c r="G16" s="157">
        <v>320</v>
      </c>
      <c r="H16" s="156">
        <f t="shared" si="0"/>
      </c>
      <c r="I16" s="85" t="str">
        <f>IF(OR($A$5=TRUE,$O$16=TRUE,$O$19=TRUE,'2023.10～折込依頼書'!$G$5=TRUE),"●"," ")</f>
        <v> </v>
      </c>
      <c r="J16" s="165" t="s">
        <v>355</v>
      </c>
      <c r="K16" s="157">
        <v>420</v>
      </c>
      <c r="L16" s="156">
        <f t="shared" si="1"/>
      </c>
      <c r="M16" s="73"/>
      <c r="O16" s="321" t="b">
        <v>0</v>
      </c>
      <c r="P16" s="74"/>
      <c r="Q16" s="73"/>
    </row>
    <row r="17" spans="1:17" ht="17.25" customHeight="1">
      <c r="A17" s="80" t="b">
        <v>0</v>
      </c>
      <c r="E17" s="85" t="str">
        <f>IF(OR($A$5=TRUE,$A$17=TRUE,$A$21=TRUE,'2023.10～折込依頼書'!$G$5=TRUE),"●"," ")</f>
        <v> </v>
      </c>
      <c r="F17" s="306" t="s">
        <v>384</v>
      </c>
      <c r="G17" s="157">
        <v>390</v>
      </c>
      <c r="H17" s="156">
        <f t="shared" si="0"/>
      </c>
      <c r="I17" s="85" t="str">
        <f>IF(OR($A$5=TRUE,$O$17=TRUE,$O$19=TRUE,'2023.10～折込依頼書'!$G$5=TRUE),"●"," ")</f>
        <v> </v>
      </c>
      <c r="J17" s="165" t="s">
        <v>356</v>
      </c>
      <c r="K17" s="155">
        <v>380</v>
      </c>
      <c r="L17" s="156">
        <f t="shared" si="1"/>
      </c>
      <c r="M17" s="73"/>
      <c r="O17" s="321" t="b">
        <v>0</v>
      </c>
      <c r="P17" s="74"/>
      <c r="Q17" s="73"/>
    </row>
    <row r="18" spans="1:17" ht="17.25" customHeight="1" thickBot="1">
      <c r="A18" s="80" t="b">
        <v>0</v>
      </c>
      <c r="E18" s="85" t="str">
        <f>IF(OR($A$5=TRUE,$A$18=TRUE,$A$21=TRUE,'2023.10～折込依頼書'!$G$5=TRUE),"●"," ")</f>
        <v> </v>
      </c>
      <c r="F18" s="185" t="s">
        <v>385</v>
      </c>
      <c r="G18" s="157">
        <v>180</v>
      </c>
      <c r="H18" s="156">
        <f t="shared" si="0"/>
      </c>
      <c r="I18" s="85" t="str">
        <f>IF(OR($A$5=TRUE,$O$18=TRUE,$O$19=TRUE,'2023.10～折込依頼書'!$G$5=TRUE),"●"," ")</f>
        <v> </v>
      </c>
      <c r="J18" s="196" t="s">
        <v>373</v>
      </c>
      <c r="K18" s="171">
        <v>280</v>
      </c>
      <c r="L18" s="172">
        <f t="shared" si="1"/>
      </c>
      <c r="M18" s="73"/>
      <c r="O18" s="321" t="b">
        <v>0</v>
      </c>
      <c r="P18" s="74"/>
      <c r="Q18" s="73"/>
    </row>
    <row r="19" spans="1:17" ht="17.25" customHeight="1" thickBot="1">
      <c r="A19" s="80" t="b">
        <v>0</v>
      </c>
      <c r="E19" s="85" t="str">
        <f>IF(OR($A$5=TRUE,$A$19=TRUE,$A$21=TRUE,'2023.10～折込依頼書'!$G$5=TRUE),"●"," ")</f>
        <v> </v>
      </c>
      <c r="F19" s="175" t="s">
        <v>399</v>
      </c>
      <c r="G19" s="157">
        <v>340</v>
      </c>
      <c r="H19" s="156">
        <f t="shared" si="0"/>
      </c>
      <c r="I19" s="461" t="s">
        <v>357</v>
      </c>
      <c r="J19" s="460"/>
      <c r="K19" s="171">
        <f>SUM(K9:K18)</f>
        <v>4160</v>
      </c>
      <c r="L19" s="160">
        <f>SUM(L9:L18)</f>
        <v>0</v>
      </c>
      <c r="M19" s="73"/>
      <c r="O19" s="321" t="b">
        <v>0</v>
      </c>
      <c r="P19" s="74"/>
      <c r="Q19" s="73"/>
    </row>
    <row r="20" spans="1:17" ht="17.25" customHeight="1" thickBot="1">
      <c r="A20" s="80" t="b">
        <v>0</v>
      </c>
      <c r="E20" s="187" t="str">
        <f>IF(OR($A$5=TRUE,$A$20=TRUE,$A$21=TRUE,'2023.10～折込依頼書'!$G$5=TRUE),"●"," ")</f>
        <v> </v>
      </c>
      <c r="F20" s="307" t="s">
        <v>444</v>
      </c>
      <c r="G20" s="167">
        <v>340</v>
      </c>
      <c r="H20" s="172">
        <f>IF(E20=$E$5,G20,"")</f>
      </c>
      <c r="I20" s="85" t="str">
        <f>IF(OR($A$5=TRUE,$O$20=TRUE,$O$31=TRUE,'2023.10～折込依頼書'!$G$5=TRUE),"●"," ")</f>
        <v> </v>
      </c>
      <c r="J20" s="161" t="s">
        <v>358</v>
      </c>
      <c r="K20" s="162">
        <v>390</v>
      </c>
      <c r="L20" s="154">
        <f aca="true" t="shared" si="2" ref="L20:L30">IF(I20=$E$5,K20,"")</f>
      </c>
      <c r="M20" s="73"/>
      <c r="O20" s="322" t="b">
        <v>0</v>
      </c>
      <c r="P20" s="74"/>
      <c r="Q20" s="73"/>
    </row>
    <row r="21" spans="1:15" ht="17.25" customHeight="1" thickBot="1">
      <c r="A21" s="80" t="b">
        <v>0</v>
      </c>
      <c r="E21" s="461" t="s">
        <v>386</v>
      </c>
      <c r="F21" s="460"/>
      <c r="G21" s="159">
        <f>SUM(G9:G20)</f>
        <v>4500</v>
      </c>
      <c r="H21" s="160">
        <f>SUM(H9:H20)</f>
        <v>0</v>
      </c>
      <c r="I21" s="85" t="str">
        <f>IF(OR($A$5=TRUE,$O$21=TRUE,$O$31=TRUE,'2023.10～折込依頼書'!$G$5=TRUE),"●"," ")</f>
        <v> </v>
      </c>
      <c r="J21" s="165" t="s">
        <v>359</v>
      </c>
      <c r="K21" s="157">
        <v>610</v>
      </c>
      <c r="L21" s="156">
        <f t="shared" si="2"/>
      </c>
      <c r="M21" s="73"/>
      <c r="O21" s="323" t="b">
        <v>0</v>
      </c>
    </row>
    <row r="22" spans="1:15" ht="17.25" customHeight="1">
      <c r="A22" s="80" t="b">
        <v>0</v>
      </c>
      <c r="E22" s="85" t="str">
        <f>IF(OR($A$5=TRUE,$A$22=TRUE,$A$33=TRUE,'2023.10～折込依頼書'!$G$5=TRUE),"●"," ")</f>
        <v> </v>
      </c>
      <c r="F22" s="161" t="s">
        <v>387</v>
      </c>
      <c r="G22" s="162">
        <v>410</v>
      </c>
      <c r="H22" s="163">
        <f aca="true" t="shared" si="3" ref="H22:H45">IF(E22=$E$5,G22,"")</f>
      </c>
      <c r="I22" s="85" t="str">
        <f>IF(OR($A$5=TRUE,$O$22=TRUE,$O$31=TRUE,'2023.10～折込依頼書'!$G$5=TRUE),"●"," ")</f>
        <v> </v>
      </c>
      <c r="J22" s="308" t="s">
        <v>332</v>
      </c>
      <c r="K22" s="167">
        <v>420</v>
      </c>
      <c r="L22" s="156">
        <f t="shared" si="2"/>
      </c>
      <c r="M22" s="73"/>
      <c r="O22" s="323" t="b">
        <v>0</v>
      </c>
    </row>
    <row r="23" spans="1:15" ht="17.25" customHeight="1">
      <c r="A23" s="80" t="b">
        <v>0</v>
      </c>
      <c r="E23" s="85" t="str">
        <f>IF(OR($A$5=TRUE,$A$23=TRUE,$A$33=TRUE,'2023.10～折込依頼書'!$G$5=TRUE),"●"," ")</f>
        <v> </v>
      </c>
      <c r="F23" s="164" t="s">
        <v>388</v>
      </c>
      <c r="G23" s="157">
        <v>580</v>
      </c>
      <c r="H23" s="156">
        <f t="shared" si="3"/>
      </c>
      <c r="I23" s="85" t="str">
        <f>IF(OR($A$5=TRUE,$O$23=TRUE,$O$31=TRUE,'2023.10～折込依頼書'!$G$5=TRUE),"●"," ")</f>
        <v> </v>
      </c>
      <c r="J23" s="165" t="s">
        <v>360</v>
      </c>
      <c r="K23" s="157">
        <v>300</v>
      </c>
      <c r="L23" s="156">
        <f t="shared" si="2"/>
      </c>
      <c r="M23" s="73"/>
      <c r="O23" s="323" t="b">
        <v>0</v>
      </c>
    </row>
    <row r="24" spans="1:15" ht="17.25" customHeight="1">
      <c r="A24" s="80" t="b">
        <v>0</v>
      </c>
      <c r="E24" s="85" t="str">
        <f>IF(OR($A$5=TRUE,$A$24=TRUE,$A$33=TRUE,'2023.10～折込依頼書'!$G$5=TRUE),"●"," ")</f>
        <v> </v>
      </c>
      <c r="F24" s="165" t="s">
        <v>68</v>
      </c>
      <c r="G24" s="157">
        <v>400</v>
      </c>
      <c r="H24" s="156">
        <f t="shared" si="3"/>
      </c>
      <c r="I24" s="85" t="str">
        <f>IF(OR($A$5=TRUE,$O$24=TRUE,$O$31=TRUE,'2023.10～折込依頼書'!$G$5=TRUE),"●"," ")</f>
        <v> </v>
      </c>
      <c r="J24" s="164" t="s">
        <v>361</v>
      </c>
      <c r="K24" s="157">
        <v>440</v>
      </c>
      <c r="L24" s="156">
        <f t="shared" si="2"/>
      </c>
      <c r="M24" s="73"/>
      <c r="O24" s="323" t="b">
        <v>0</v>
      </c>
    </row>
    <row r="25" spans="1:15" ht="17.25" customHeight="1">
      <c r="A25" s="80" t="b">
        <v>0</v>
      </c>
      <c r="E25" s="85" t="str">
        <f>IF(OR($A$5=TRUE,$A$25=TRUE,$A$33=TRUE,'2023.10～折込依頼書'!$G$5=TRUE),"●"," ")</f>
        <v> </v>
      </c>
      <c r="F25" s="164" t="s">
        <v>70</v>
      </c>
      <c r="G25" s="157">
        <v>480</v>
      </c>
      <c r="H25" s="156">
        <f t="shared" si="3"/>
      </c>
      <c r="I25" s="85" t="str">
        <f>IF(OR($A$5=TRUE,$O$25=TRUE,$O$31=TRUE,'2023.10～折込依頼書'!$G$5=TRUE),"●"," ")</f>
        <v> </v>
      </c>
      <c r="J25" s="237" t="s">
        <v>362</v>
      </c>
      <c r="K25" s="173">
        <v>500</v>
      </c>
      <c r="L25" s="156">
        <f t="shared" si="2"/>
      </c>
      <c r="M25" s="73"/>
      <c r="O25" s="323" t="b">
        <v>0</v>
      </c>
    </row>
    <row r="26" spans="1:15" ht="17.25" customHeight="1">
      <c r="A26" s="80" t="b">
        <v>0</v>
      </c>
      <c r="E26" s="85" t="str">
        <f>IF(OR($A$5=TRUE,$A$26=TRUE,$A$33=TRUE,'2023.10～折込依頼書'!$G$5=TRUE),"●"," ")</f>
        <v> </v>
      </c>
      <c r="F26" s="164" t="s">
        <v>72</v>
      </c>
      <c r="G26" s="157">
        <v>510</v>
      </c>
      <c r="H26" s="156">
        <f t="shared" si="3"/>
      </c>
      <c r="I26" s="85" t="str">
        <f>IF(OR($A$5=TRUE,$O$26=TRUE,$O$31=TRUE,'2023.10～折込依頼書'!$G$5=TRUE),"●"," ")</f>
        <v> </v>
      </c>
      <c r="J26" s="165" t="s">
        <v>363</v>
      </c>
      <c r="K26" s="157">
        <v>290</v>
      </c>
      <c r="L26" s="156">
        <f t="shared" si="2"/>
      </c>
      <c r="M26" s="73"/>
      <c r="O26" s="323" t="b">
        <v>0</v>
      </c>
    </row>
    <row r="27" spans="1:15" ht="17.25" customHeight="1">
      <c r="A27" s="80" t="b">
        <v>0</v>
      </c>
      <c r="E27" s="85" t="str">
        <f>IF(OR($A$5=TRUE,$A$27=TRUE,$A$33=TRUE,'2023.10～折込依頼書'!$G$5=TRUE),"●"," ")</f>
        <v> </v>
      </c>
      <c r="F27" s="164" t="s">
        <v>74</v>
      </c>
      <c r="G27" s="157">
        <v>300</v>
      </c>
      <c r="H27" s="156">
        <f t="shared" si="3"/>
      </c>
      <c r="I27" s="85" t="str">
        <f>IF(OR($A$5=TRUE,$O$27=TRUE,$O$31=TRUE,'2023.10～折込依頼書'!$G$5=TRUE),"●"," ")</f>
        <v> </v>
      </c>
      <c r="J27" s="309" t="s">
        <v>333</v>
      </c>
      <c r="K27" s="173">
        <v>480</v>
      </c>
      <c r="L27" s="156">
        <f t="shared" si="2"/>
      </c>
      <c r="M27" s="73"/>
      <c r="O27" s="323" t="b">
        <v>0</v>
      </c>
    </row>
    <row r="28" spans="1:15" ht="17.25" customHeight="1">
      <c r="A28" s="80" t="b">
        <v>0</v>
      </c>
      <c r="E28" s="85" t="str">
        <f>IF(OR($A$5=TRUE,$A$28=TRUE,$A$33=TRUE,'2023.10～折込依頼書'!$G$5=TRUE),"●"," ")</f>
        <v> </v>
      </c>
      <c r="F28" s="164" t="s">
        <v>76</v>
      </c>
      <c r="G28" s="157">
        <v>410</v>
      </c>
      <c r="H28" s="156">
        <f>IF(E28=$E$5,G28,"")</f>
      </c>
      <c r="I28" s="85" t="str">
        <f>IF(OR($A$5=TRUE,$O$28=TRUE,$O$31=TRUE,'2023.10～折込依頼書'!$G$5=TRUE),"●"," ")</f>
        <v> </v>
      </c>
      <c r="J28" s="180" t="s">
        <v>374</v>
      </c>
      <c r="K28" s="155">
        <v>350</v>
      </c>
      <c r="L28" s="156">
        <f t="shared" si="2"/>
      </c>
      <c r="M28" s="73"/>
      <c r="O28" s="323" t="b">
        <v>0</v>
      </c>
    </row>
    <row r="29" spans="1:15" ht="17.25" customHeight="1">
      <c r="A29" s="80" t="b">
        <v>0</v>
      </c>
      <c r="E29" s="85" t="str">
        <f>IF(OR($A$5=TRUE,$A$29=TRUE,$A$33=TRUE,'2023.10～折込依頼書'!$G$5=TRUE),"●"," ")</f>
        <v> </v>
      </c>
      <c r="F29" s="206" t="s">
        <v>77</v>
      </c>
      <c r="G29" s="155">
        <v>550</v>
      </c>
      <c r="H29" s="156">
        <f>IF(E29=$E$5,G29,"")</f>
      </c>
      <c r="I29" s="208" t="str">
        <f>IF(OR($A$5=TRUE,$O$29=TRUE,$O$31=TRUE,'2023.10～折込依頼書'!$G$5=TRUE),"●"," ")</f>
        <v> </v>
      </c>
      <c r="J29" s="180" t="s">
        <v>397</v>
      </c>
      <c r="K29" s="197">
        <v>290</v>
      </c>
      <c r="L29" s="156">
        <f t="shared" si="2"/>
      </c>
      <c r="M29" s="73"/>
      <c r="O29" s="323" t="b">
        <v>0</v>
      </c>
    </row>
    <row r="30" spans="1:15" ht="17.25" customHeight="1" thickBot="1">
      <c r="A30" s="80" t="b">
        <v>0</v>
      </c>
      <c r="E30" s="85" t="str">
        <f>IF(OR($A$5=TRUE,$A$30=TRUE,$A$33=TRUE,'2023.10～折込依頼書'!$G$5=TRUE),"●"," ")</f>
        <v> </v>
      </c>
      <c r="F30" s="206" t="s">
        <v>402</v>
      </c>
      <c r="G30" s="155">
        <v>400</v>
      </c>
      <c r="H30" s="156">
        <f>IF(E30=$E$5,G30,"")</f>
      </c>
      <c r="I30" s="244" t="str">
        <f>IF(OR($A$5=TRUE,$O$30=TRUE,$O$31=TRUE,'2023.10～折込依頼書'!$G$5=TRUE),"●"," ")</f>
        <v> </v>
      </c>
      <c r="J30" s="262" t="s">
        <v>423</v>
      </c>
      <c r="K30" s="245">
        <v>490</v>
      </c>
      <c r="L30" s="176">
        <f t="shared" si="2"/>
      </c>
      <c r="M30" s="73"/>
      <c r="O30" s="323" t="b">
        <v>0</v>
      </c>
    </row>
    <row r="31" spans="1:15" ht="17.25" customHeight="1" thickBot="1">
      <c r="A31" s="80" t="b">
        <v>0</v>
      </c>
      <c r="E31" s="85" t="str">
        <f>IF(OR($A$5=TRUE,$A$31=TRUE,$A$33=TRUE,'2023.10～折込依頼書'!$G$5=TRUE),"●"," ")</f>
        <v> </v>
      </c>
      <c r="F31" s="164" t="s">
        <v>403</v>
      </c>
      <c r="G31" s="157">
        <v>380</v>
      </c>
      <c r="H31" s="156">
        <f>IF(E31=$E$5,G31,"")</f>
      </c>
      <c r="I31" s="461" t="s">
        <v>364</v>
      </c>
      <c r="J31" s="464"/>
      <c r="K31" s="171">
        <f>SUM(K20:K30)</f>
        <v>4560</v>
      </c>
      <c r="L31" s="177">
        <f>SUM(L20:L30)</f>
        <v>0</v>
      </c>
      <c r="M31" s="73"/>
      <c r="O31" s="323" t="b">
        <v>0</v>
      </c>
    </row>
    <row r="32" spans="1:15" ht="17.25" customHeight="1" thickBot="1">
      <c r="A32" s="80" t="b">
        <v>0</v>
      </c>
      <c r="E32" s="188" t="str">
        <f>IF(OR($A$5=TRUE,$A$32=TRUE,$A$33=TRUE,'2023.10～折込依頼書'!$G$5=TRUE),"●"," ")</f>
        <v> </v>
      </c>
      <c r="F32" s="206" t="s">
        <v>412</v>
      </c>
      <c r="G32" s="171">
        <v>450</v>
      </c>
      <c r="H32" s="172">
        <f>IF(E32=$E$5,G32,"")</f>
      </c>
      <c r="I32" s="85" t="str">
        <f>IF(OR($A$5=TRUE,$O$32=TRUE,$O$46=TRUE,'2023.10～折込依頼書'!$G$5=TRUE),"●"," ")</f>
        <v> </v>
      </c>
      <c r="J32" s="161" t="s">
        <v>365</v>
      </c>
      <c r="K32" s="162">
        <v>270</v>
      </c>
      <c r="L32" s="154">
        <f aca="true" t="shared" si="4" ref="L32:L45">IF(I32=$E$5,K32,"")</f>
      </c>
      <c r="M32" s="73"/>
      <c r="O32" s="323" t="b">
        <v>0</v>
      </c>
    </row>
    <row r="33" spans="1:15" ht="17.25" customHeight="1" thickBot="1">
      <c r="A33" s="80" t="b">
        <v>0</v>
      </c>
      <c r="E33" s="459" t="s">
        <v>389</v>
      </c>
      <c r="F33" s="460"/>
      <c r="G33" s="159">
        <f>SUM(G22:G32)</f>
        <v>4870</v>
      </c>
      <c r="H33" s="160">
        <f>SUM(H22:H32)</f>
        <v>0</v>
      </c>
      <c r="I33" s="85" t="str">
        <f>IF(OR($A$5=TRUE,$O$33=TRUE,$O$46=TRUE,'2023.10～折込依頼書'!$G$5=TRUE),"●"," ")</f>
        <v> </v>
      </c>
      <c r="J33" s="164" t="s">
        <v>366</v>
      </c>
      <c r="K33" s="157">
        <v>520</v>
      </c>
      <c r="L33" s="156">
        <f t="shared" si="4"/>
      </c>
      <c r="M33" s="73"/>
      <c r="O33" s="323" t="b">
        <v>0</v>
      </c>
    </row>
    <row r="34" spans="1:15" ht="17.25" customHeight="1">
      <c r="A34" s="80" t="b">
        <v>0</v>
      </c>
      <c r="E34" s="85" t="str">
        <f>IF(OR($A$5=TRUE,$A$34=TRUE,$A$46=TRUE,'2023.10～折込依頼書'!$G$5=TRUE),"●"," ")</f>
        <v> </v>
      </c>
      <c r="F34" s="165" t="s">
        <v>390</v>
      </c>
      <c r="G34" s="157">
        <v>430</v>
      </c>
      <c r="H34" s="156">
        <f t="shared" si="3"/>
      </c>
      <c r="I34" s="85" t="str">
        <f>IF(OR($A$5=TRUE,$O$34=TRUE,$O$46=TRUE,'2023.10～折込依頼書'!$G$5=TRUE),"●"," ")</f>
        <v> </v>
      </c>
      <c r="J34" s="164" t="s">
        <v>367</v>
      </c>
      <c r="K34" s="157">
        <v>410</v>
      </c>
      <c r="L34" s="156">
        <f t="shared" si="4"/>
      </c>
      <c r="M34" s="73"/>
      <c r="O34" s="323" t="b">
        <v>0</v>
      </c>
    </row>
    <row r="35" spans="1:15" ht="17.25" customHeight="1">
      <c r="A35" s="80" t="b">
        <v>0</v>
      </c>
      <c r="E35" s="85" t="str">
        <f>IF(OR($A$5=TRUE,$A$35=TRUE,$A$46=TRUE,'2023.10～折込依頼書'!$G$5=TRUE),"●"," ")</f>
        <v> </v>
      </c>
      <c r="F35" s="165" t="s">
        <v>391</v>
      </c>
      <c r="G35" s="155">
        <v>760</v>
      </c>
      <c r="H35" s="156">
        <f t="shared" si="3"/>
      </c>
      <c r="I35" s="85" t="str">
        <f>IF(OR($A$5=TRUE,$O$35=TRUE,$O$46=TRUE,'2023.10～折込依頼書'!$G$5=TRUE),"●"," ")</f>
        <v> </v>
      </c>
      <c r="J35" s="165" t="s">
        <v>336</v>
      </c>
      <c r="K35" s="197">
        <v>250</v>
      </c>
      <c r="L35" s="156">
        <f t="shared" si="4"/>
      </c>
      <c r="M35" s="73"/>
      <c r="O35" s="323" t="b">
        <v>0</v>
      </c>
    </row>
    <row r="36" spans="1:15" ht="18.75" customHeight="1">
      <c r="A36" s="80" t="b">
        <v>0</v>
      </c>
      <c r="E36" s="85" t="str">
        <f>IF(OR($A$5=TRUE,$A$36=TRUE,$A$46=TRUE,'2023.10～折込依頼書'!$G$5=TRUE),"●"," ")</f>
        <v> </v>
      </c>
      <c r="F36" s="164" t="s">
        <v>79</v>
      </c>
      <c r="G36" s="155">
        <v>300</v>
      </c>
      <c r="H36" s="156">
        <f t="shared" si="3"/>
      </c>
      <c r="I36" s="85" t="str">
        <f>IF(OR($A$5=TRUE,$O$36=TRUE,$O$46=TRUE,'2023.10～折込依頼書'!$G$5=TRUE),"●"," ")</f>
        <v> </v>
      </c>
      <c r="J36" s="164" t="s">
        <v>334</v>
      </c>
      <c r="K36" s="197">
        <v>610</v>
      </c>
      <c r="L36" s="156">
        <f t="shared" si="4"/>
      </c>
      <c r="M36" s="73"/>
      <c r="O36" s="323" t="b">
        <v>0</v>
      </c>
    </row>
    <row r="37" spans="1:15" ht="17.25" customHeight="1">
      <c r="A37" s="80" t="b">
        <v>0</v>
      </c>
      <c r="E37" s="85" t="str">
        <f>IF(OR($A$5=TRUE,$A$37=TRUE,$A$46=TRUE,'2023.10～折込依頼書'!$G$5=TRUE),"●"," ")</f>
        <v> </v>
      </c>
      <c r="F37" s="164" t="s">
        <v>81</v>
      </c>
      <c r="G37" s="155">
        <v>380</v>
      </c>
      <c r="H37" s="156">
        <f t="shared" si="3"/>
      </c>
      <c r="I37" s="85" t="str">
        <f>IF(OR($A$5=TRUE,$O$37=TRUE,$O$46=TRUE,'2023.10～折込依頼書'!$G$5=TRUE),"●"," ")</f>
        <v> </v>
      </c>
      <c r="J37" s="165" t="s">
        <v>368</v>
      </c>
      <c r="K37" s="155">
        <v>350</v>
      </c>
      <c r="L37" s="156">
        <f t="shared" si="4"/>
      </c>
      <c r="M37" s="73"/>
      <c r="O37" s="323" t="b">
        <v>0</v>
      </c>
    </row>
    <row r="38" spans="1:15" ht="17.25" customHeight="1">
      <c r="A38" s="80" t="b">
        <v>0</v>
      </c>
      <c r="E38" s="85" t="str">
        <f>IF(OR($A$5=TRUE,$A$38=TRUE,$A$46=TRUE,'2023.10～折込依頼書'!$G$5=TRUE),"●"," ")</f>
        <v> </v>
      </c>
      <c r="F38" s="164" t="s">
        <v>83</v>
      </c>
      <c r="G38" s="155">
        <v>380</v>
      </c>
      <c r="H38" s="156">
        <f t="shared" si="3"/>
      </c>
      <c r="I38" s="85" t="str">
        <f>IF(OR($A$5=TRUE,$O$38=TRUE,$O$46=TRUE,'2023.10～折込依頼書'!$G$5=TRUE),"●"," ")</f>
        <v> </v>
      </c>
      <c r="J38" s="169" t="s">
        <v>369</v>
      </c>
      <c r="K38" s="174">
        <v>470</v>
      </c>
      <c r="L38" s="156">
        <f t="shared" si="4"/>
      </c>
      <c r="M38" s="73"/>
      <c r="O38" s="323" t="b">
        <v>0</v>
      </c>
    </row>
    <row r="39" spans="1:15" ht="17.25" customHeight="1">
      <c r="A39" s="80" t="b">
        <v>0</v>
      </c>
      <c r="E39" s="85" t="str">
        <f>IF(OR($A$5=TRUE,$A$39=TRUE,$A$46=TRUE,'2023.10～折込依頼書'!$G$5=TRUE),"●"," ")</f>
        <v> </v>
      </c>
      <c r="F39" s="306" t="s">
        <v>86</v>
      </c>
      <c r="G39" s="155">
        <v>490</v>
      </c>
      <c r="H39" s="156">
        <f t="shared" si="3"/>
      </c>
      <c r="I39" s="85" t="str">
        <f>IF(OR($A$5=TRUE,$O$39=TRUE,$O$46=TRUE,'2023.10～折込依頼書'!$G$5=TRUE),"●"," ")</f>
        <v> </v>
      </c>
      <c r="J39" s="165" t="s">
        <v>370</v>
      </c>
      <c r="K39" s="155">
        <v>450</v>
      </c>
      <c r="L39" s="156">
        <f t="shared" si="4"/>
      </c>
      <c r="M39" s="73"/>
      <c r="O39" s="323" t="b">
        <v>0</v>
      </c>
    </row>
    <row r="40" spans="1:15" ht="17.25" customHeight="1">
      <c r="A40" s="80" t="b">
        <v>0</v>
      </c>
      <c r="E40" s="85" t="str">
        <f>IF(OR($A$5=TRUE,$A$40=TRUE,$A$46=TRUE,'2023.10～折込依頼書'!$G$5=TRUE),"●"," ")</f>
        <v> </v>
      </c>
      <c r="F40" s="164" t="s">
        <v>88</v>
      </c>
      <c r="G40" s="155">
        <v>460</v>
      </c>
      <c r="H40" s="156">
        <f t="shared" si="3"/>
      </c>
      <c r="I40" s="85" t="str">
        <f>IF(OR($A$5=TRUE,$O$40=TRUE,$O$46=TRUE,'2023.10～折込依頼書'!$G$5=TRUE),"●"," ")</f>
        <v> </v>
      </c>
      <c r="J40" s="165" t="s">
        <v>371</v>
      </c>
      <c r="K40" s="157">
        <v>550</v>
      </c>
      <c r="L40" s="156">
        <f t="shared" si="4"/>
      </c>
      <c r="M40" s="73"/>
      <c r="O40" s="323" t="b">
        <v>0</v>
      </c>
    </row>
    <row r="41" spans="1:15" ht="17.25" customHeight="1">
      <c r="A41" s="80" t="b">
        <v>0</v>
      </c>
      <c r="E41" s="85" t="str">
        <f>IF(OR($A$5=TRUE,$A$41=TRUE,$A$46=TRUE,'2023.10～折込依頼書'!$G$5=TRUE),"●"," ")</f>
        <v> </v>
      </c>
      <c r="F41" s="164" t="s">
        <v>90</v>
      </c>
      <c r="G41" s="157">
        <v>560</v>
      </c>
      <c r="H41" s="156">
        <f t="shared" si="3"/>
      </c>
      <c r="I41" s="85" t="str">
        <f>IF(OR($A$5=TRUE,$O$41=TRUE,$O$46=TRUE,'2023.10～折込依頼書'!$G$5=TRUE),"●"," ")</f>
        <v> </v>
      </c>
      <c r="J41" s="165" t="s">
        <v>372</v>
      </c>
      <c r="K41" s="157">
        <v>360</v>
      </c>
      <c r="L41" s="156">
        <f t="shared" si="4"/>
      </c>
      <c r="M41" s="73"/>
      <c r="O41" s="323" t="b">
        <v>0</v>
      </c>
    </row>
    <row r="42" spans="1:15" ht="17.25" customHeight="1">
      <c r="A42" s="80" t="b">
        <v>0</v>
      </c>
      <c r="E42" s="85" t="str">
        <f>IF(OR($A$5=TRUE,$A$42=TRUE,$A$46=TRUE,'2023.10～折込依頼書'!$G$5=TRUE),"●"," ")</f>
        <v> </v>
      </c>
      <c r="F42" s="206" t="s">
        <v>93</v>
      </c>
      <c r="G42" s="157">
        <v>330</v>
      </c>
      <c r="H42" s="156">
        <f t="shared" si="3"/>
      </c>
      <c r="I42" s="85" t="str">
        <f>IF(OR($A$5=TRUE,$O$42=TRUE,$O$46=TRUE,'2023.10～折込依頼書'!$G$5=TRUE),"●"," ")</f>
        <v> </v>
      </c>
      <c r="J42" s="175" t="s">
        <v>335</v>
      </c>
      <c r="K42" s="155">
        <v>460</v>
      </c>
      <c r="L42" s="156">
        <f t="shared" si="4"/>
      </c>
      <c r="M42" s="73"/>
      <c r="O42" s="323" t="b">
        <v>0</v>
      </c>
    </row>
    <row r="43" spans="1:15" ht="17.25" customHeight="1">
      <c r="A43" s="80" t="b">
        <v>0</v>
      </c>
      <c r="E43" s="85" t="str">
        <f>IF(OR($A$5=TRUE,$A$43=TRUE,$A$46=TRUE,'2023.10～折込依頼書'!$G$5=TRUE),"●"," ")</f>
        <v> </v>
      </c>
      <c r="F43" s="164" t="s">
        <v>413</v>
      </c>
      <c r="G43" s="167">
        <v>500</v>
      </c>
      <c r="H43" s="172">
        <f t="shared" si="3"/>
      </c>
      <c r="I43" s="85" t="str">
        <f>IF(OR($A$5=TRUE,$O$43=TRUE,$O$46=TRUE,'2023.10～折込依頼書'!$G$5=TRUE),"●"," ")</f>
        <v> </v>
      </c>
      <c r="J43" s="180" t="s">
        <v>337</v>
      </c>
      <c r="K43" s="157">
        <v>420</v>
      </c>
      <c r="L43" s="156">
        <f t="shared" si="4"/>
      </c>
      <c r="M43" s="73"/>
      <c r="O43" s="323" t="b">
        <v>0</v>
      </c>
    </row>
    <row r="44" spans="1:15" ht="17.25" customHeight="1">
      <c r="A44" s="80" t="b">
        <v>0</v>
      </c>
      <c r="E44" s="85" t="str">
        <f>IF(OR($A$5=TRUE,$A$44=TRUE,$A$46=TRUE,'2023.10～折込依頼書'!$G$5=TRUE),"●"," ")</f>
        <v> </v>
      </c>
      <c r="F44" s="164" t="s">
        <v>414</v>
      </c>
      <c r="G44" s="157">
        <v>430</v>
      </c>
      <c r="H44" s="156">
        <f t="shared" si="3"/>
      </c>
      <c r="I44" s="85" t="str">
        <f>IF(OR($A$5=TRUE,$O$44=TRUE,$O$46=TRUE,'2023.10～折込依頼書'!$G$5=TRUE),"●"," ")</f>
        <v> </v>
      </c>
      <c r="J44" s="180" t="s">
        <v>393</v>
      </c>
      <c r="K44" s="167">
        <v>340</v>
      </c>
      <c r="L44" s="172">
        <f t="shared" si="4"/>
      </c>
      <c r="M44" s="73"/>
      <c r="O44" s="323" t="b">
        <v>0</v>
      </c>
    </row>
    <row r="45" spans="1:15" ht="17.25" customHeight="1" thickBot="1">
      <c r="A45" s="80" t="b">
        <v>0</v>
      </c>
      <c r="E45" s="85" t="str">
        <f>IF(OR($A$5=TRUE,$A$45=TRUE,$A$46=TRUE,'2023.10～折込依頼書'!$G$5=TRUE),"●"," ")</f>
        <v> </v>
      </c>
      <c r="F45" s="206" t="s">
        <v>415</v>
      </c>
      <c r="G45" s="167">
        <v>360</v>
      </c>
      <c r="H45" s="172">
        <f t="shared" si="3"/>
      </c>
      <c r="I45" s="85" t="str">
        <f>IF(OR($A$5=TRUE,$O$45=TRUE,$O$46=TRUE,'2023.10～折込依頼書'!$G$5=TRUE),"●"," ")</f>
        <v> </v>
      </c>
      <c r="J45" s="196" t="s">
        <v>394</v>
      </c>
      <c r="K45" s="166">
        <v>410</v>
      </c>
      <c r="L45" s="176">
        <f t="shared" si="4"/>
      </c>
      <c r="M45" s="73"/>
      <c r="O45" s="323" t="b">
        <v>0</v>
      </c>
    </row>
    <row r="46" spans="1:15" ht="17.25" customHeight="1" thickBot="1">
      <c r="A46" s="80" t="b">
        <v>0</v>
      </c>
      <c r="E46" s="461" t="s">
        <v>392</v>
      </c>
      <c r="F46" s="460"/>
      <c r="G46" s="159">
        <f>SUM(G34:G45)</f>
        <v>5380</v>
      </c>
      <c r="H46" s="160">
        <f>SUM(H34:H45)</f>
        <v>0</v>
      </c>
      <c r="I46" s="470" t="s">
        <v>341</v>
      </c>
      <c r="J46" s="471"/>
      <c r="K46" s="171">
        <f>SUM(K32:K45)</f>
        <v>5870</v>
      </c>
      <c r="L46" s="177">
        <f>SUM(L32:L45)</f>
        <v>0</v>
      </c>
      <c r="M46" s="73"/>
      <c r="O46" s="323" t="b">
        <v>0</v>
      </c>
    </row>
    <row r="47" spans="5:15" ht="17.25" customHeight="1">
      <c r="E47" s="147"/>
      <c r="F47" s="148"/>
      <c r="G47" s="148"/>
      <c r="H47" s="149"/>
      <c r="I47" s="85" t="str">
        <f>IF(OR($A$5=TRUE,$O$47=TRUE,$O$51=TRUE,'2023.10～折込依頼書'!$G$5=TRUE),"●"," ")</f>
        <v> </v>
      </c>
      <c r="J47" s="178" t="s">
        <v>342</v>
      </c>
      <c r="K47" s="179">
        <v>410</v>
      </c>
      <c r="L47" s="273">
        <f>IF(I47=$E$5,K47,"")</f>
      </c>
      <c r="M47" s="338"/>
      <c r="O47" s="323" t="b">
        <v>0</v>
      </c>
    </row>
    <row r="48" spans="5:15" ht="17.25" customHeight="1">
      <c r="E48" s="150"/>
      <c r="F48" s="148"/>
      <c r="G48" s="148"/>
      <c r="H48" s="151"/>
      <c r="I48" s="85" t="str">
        <f>IF(OR($A$5=TRUE,$O$48=TRUE,$O$51=TRUE,'2023.10～折込依頼書'!$G$5=TRUE),"●"," ")</f>
        <v> </v>
      </c>
      <c r="J48" s="175" t="s">
        <v>343</v>
      </c>
      <c r="K48" s="155">
        <v>160</v>
      </c>
      <c r="L48" s="274">
        <f>IF(I48=$E$5,K48,"")</f>
      </c>
      <c r="M48" s="338"/>
      <c r="O48" s="323" t="b">
        <v>0</v>
      </c>
    </row>
    <row r="49" spans="5:15" ht="17.25" customHeight="1">
      <c r="E49" s="150"/>
      <c r="F49" s="148"/>
      <c r="G49" s="148"/>
      <c r="H49" s="151"/>
      <c r="I49" s="85" t="str">
        <f>IF(OR($A$5=TRUE,$O$49=TRUE,$O$51=TRUE,'2023.10～折込依頼書'!$G$5=TRUE),"●"," ")</f>
        <v> </v>
      </c>
      <c r="J49" s="175" t="s">
        <v>344</v>
      </c>
      <c r="K49" s="155">
        <v>320</v>
      </c>
      <c r="L49" s="274">
        <f>IF(I49=$E$5,K49,"")</f>
      </c>
      <c r="M49" s="338"/>
      <c r="O49" s="323" t="b">
        <v>0</v>
      </c>
    </row>
    <row r="50" spans="5:15" ht="17.25" customHeight="1" thickBot="1">
      <c r="E50" s="150"/>
      <c r="F50" s="148"/>
      <c r="G50" s="148"/>
      <c r="H50" s="151"/>
      <c r="I50" s="188" t="str">
        <f>IF(OR($A$5=TRUE,$O$50=TRUE,$O$51=TRUE,'2023.10～折込依頼書'!$G$5=TRUE),"●"," ")</f>
        <v> </v>
      </c>
      <c r="J50" s="189" t="s">
        <v>345</v>
      </c>
      <c r="K50" s="190">
        <v>240</v>
      </c>
      <c r="L50" s="275">
        <f>IF(I50=$E$5,K50,"")</f>
      </c>
      <c r="M50" s="338"/>
      <c r="O50" s="323" t="b">
        <v>0</v>
      </c>
    </row>
    <row r="51" spans="5:15" ht="17.25" customHeight="1" thickBot="1">
      <c r="E51" s="150"/>
      <c r="F51" s="148"/>
      <c r="G51" s="148"/>
      <c r="H51" s="151"/>
      <c r="I51" s="472" t="s">
        <v>346</v>
      </c>
      <c r="J51" s="468"/>
      <c r="K51" s="171">
        <f>SUM(K47:K50)</f>
        <v>1130</v>
      </c>
      <c r="L51" s="172">
        <f>SUM(L47:L50)</f>
        <v>0</v>
      </c>
      <c r="M51" s="73"/>
      <c r="O51" s="323" t="b">
        <v>0</v>
      </c>
    </row>
    <row r="52" spans="5:13" ht="18.75" customHeight="1">
      <c r="E52" s="150"/>
      <c r="F52" s="148"/>
      <c r="G52" s="148"/>
      <c r="H52" s="151"/>
      <c r="I52" s="465" t="s">
        <v>347</v>
      </c>
      <c r="J52" s="466"/>
      <c r="K52" s="462">
        <f>G21+G33+G46+K19+K31+K46+K51</f>
        <v>30470</v>
      </c>
      <c r="L52" s="457">
        <f>H21+H33+H46+L19+L31+L46+L51</f>
        <v>0</v>
      </c>
      <c r="M52" s="339"/>
    </row>
    <row r="53" spans="5:13" ht="17.25" customHeight="1" thickBot="1">
      <c r="E53" s="150"/>
      <c r="F53" s="148"/>
      <c r="G53" s="150"/>
      <c r="H53" s="151"/>
      <c r="I53" s="467"/>
      <c r="J53" s="468"/>
      <c r="K53" s="463"/>
      <c r="L53" s="458"/>
      <c r="M53" s="324"/>
    </row>
    <row r="54" spans="5:10" ht="6.75" customHeight="1">
      <c r="E54" s="150"/>
      <c r="F54" s="148"/>
      <c r="G54" s="148"/>
      <c r="H54" s="144"/>
      <c r="I54" s="186"/>
      <c r="J54" s="73"/>
    </row>
    <row r="55" spans="5:10" ht="17.25">
      <c r="E55" s="150"/>
      <c r="F55" s="148"/>
      <c r="G55" s="148"/>
      <c r="H55" s="144"/>
      <c r="I55" s="186"/>
      <c r="J55" s="73"/>
    </row>
    <row r="56" spans="5:10" ht="17.25">
      <c r="E56" s="150"/>
      <c r="F56" s="150"/>
      <c r="G56" s="150"/>
      <c r="H56" s="144"/>
      <c r="I56" s="145"/>
      <c r="J56" s="73"/>
    </row>
    <row r="57" spans="5:13" ht="24" customHeight="1">
      <c r="E57" s="150"/>
      <c r="F57" s="150"/>
      <c r="G57" s="150"/>
      <c r="H57" s="150"/>
      <c r="I57" s="469"/>
      <c r="J57" s="469"/>
      <c r="K57" s="145"/>
      <c r="L57" s="146"/>
      <c r="M57" s="146"/>
    </row>
    <row r="58" spans="9:13" ht="13.5">
      <c r="I58" s="76"/>
      <c r="J58" s="76"/>
      <c r="K58" s="76"/>
      <c r="L58" s="76"/>
      <c r="M58" s="76"/>
    </row>
  </sheetData>
  <sheetProtection password="CF42" sheet="1"/>
  <mergeCells count="19">
    <mergeCell ref="I31:J31"/>
    <mergeCell ref="I19:J19"/>
    <mergeCell ref="I52:J53"/>
    <mergeCell ref="F2:J2"/>
    <mergeCell ref="I57:J57"/>
    <mergeCell ref="I46:J46"/>
    <mergeCell ref="I51:J51"/>
    <mergeCell ref="E21:F21"/>
    <mergeCell ref="E7:L8"/>
    <mergeCell ref="B1:C3"/>
    <mergeCell ref="I1:J1"/>
    <mergeCell ref="E1:F1"/>
    <mergeCell ref="L52:L53"/>
    <mergeCell ref="E33:F33"/>
    <mergeCell ref="E46:F46"/>
    <mergeCell ref="K52:K53"/>
    <mergeCell ref="F3:I3"/>
    <mergeCell ref="I6:J6"/>
    <mergeCell ref="F5:H6"/>
  </mergeCells>
  <printOptions/>
  <pageMargins left="0.984251968503937" right="0.7874015748031497" top="0.11811023622047245" bottom="0" header="0.3937007874015748" footer="0.5118110236220472"/>
  <pageSetup horizontalDpi="300" verticalDpi="300" orientation="portrait" paperSize="9" scale="9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B1">
      <selection activeCell="T17" sqref="T17"/>
    </sheetView>
  </sheetViews>
  <sheetFormatPr defaultColWidth="9.00390625" defaultRowHeight="13.5"/>
  <cols>
    <col min="1" max="1" width="9.00390625" style="0" hidden="1" customWidth="1"/>
    <col min="2" max="2" width="13.75390625" style="0" customWidth="1"/>
    <col min="4" max="4" width="1.25" style="0" customWidth="1"/>
    <col min="7" max="7" width="9.75390625" style="0" bestFit="1" customWidth="1"/>
    <col min="8" max="8" width="9.125" style="0" bestFit="1" customWidth="1"/>
    <col min="11" max="11" width="12.25390625" style="0" customWidth="1"/>
    <col min="12" max="12" width="9.875" style="0" customWidth="1"/>
    <col min="13" max="13" width="1.25" style="0" customWidth="1"/>
    <col min="14" max="14" width="8.875" style="0" customWidth="1"/>
    <col min="15" max="15" width="9.00390625" style="0" hidden="1" customWidth="1"/>
  </cols>
  <sheetData>
    <row r="1" spans="2:13" ht="23.25" customHeight="1">
      <c r="B1" s="370" t="s">
        <v>474</v>
      </c>
      <c r="C1" s="370"/>
      <c r="E1" s="372" t="str">
        <f>'2023.10～折込依頼書'!F5</f>
        <v>2023.10～</v>
      </c>
      <c r="F1" s="372"/>
      <c r="G1" s="291"/>
      <c r="H1" s="292"/>
      <c r="I1" s="382">
        <f>'2023.10～折込依頼書'!B8</f>
        <v>0</v>
      </c>
      <c r="J1" s="382"/>
      <c r="K1" s="80" t="s">
        <v>309</v>
      </c>
      <c r="L1" s="80"/>
      <c r="M1" s="80"/>
    </row>
    <row r="2" spans="2:10" ht="28.5" customHeight="1" thickBot="1">
      <c r="B2" s="370"/>
      <c r="C2" s="370"/>
      <c r="E2" s="301" t="s">
        <v>442</v>
      </c>
      <c r="F2" s="371">
        <f>'2023.10～折込依頼書'!A10</f>
        <v>0</v>
      </c>
      <c r="G2" s="371"/>
      <c r="H2" s="371"/>
      <c r="I2" s="371"/>
      <c r="J2" s="371"/>
    </row>
    <row r="3" spans="2:13" ht="19.5" customHeight="1" thickBot="1">
      <c r="B3" s="370"/>
      <c r="C3" s="370"/>
      <c r="E3" s="80" t="s">
        <v>440</v>
      </c>
      <c r="F3" s="371">
        <f>'2023.10～折込依頼書'!A8</f>
        <v>0</v>
      </c>
      <c r="G3" s="371"/>
      <c r="H3" s="371"/>
      <c r="I3" s="371"/>
      <c r="J3" s="293" t="s">
        <v>165</v>
      </c>
      <c r="K3" s="86">
        <f>'2023.10～折込依頼書'!D8</f>
        <v>0</v>
      </c>
      <c r="L3" s="80"/>
      <c r="M3" s="80"/>
    </row>
    <row r="4" spans="5:13" ht="7.5" customHeight="1">
      <c r="E4" s="80"/>
      <c r="F4" s="80"/>
      <c r="G4" s="80"/>
      <c r="H4" s="80"/>
      <c r="I4" s="80"/>
      <c r="J4" s="80"/>
      <c r="K4" s="295"/>
      <c r="L4" s="80"/>
      <c r="M4" s="80"/>
    </row>
    <row r="5" spans="1:13" ht="19.5" customHeight="1">
      <c r="A5" s="80" t="b">
        <v>0</v>
      </c>
      <c r="B5" s="318"/>
      <c r="E5" s="85" t="s">
        <v>164</v>
      </c>
      <c r="F5" s="375"/>
      <c r="G5" s="375"/>
      <c r="H5" s="375"/>
      <c r="I5" s="80"/>
      <c r="J5" s="80"/>
      <c r="K5" s="294"/>
      <c r="L5" s="80"/>
      <c r="M5" s="80"/>
    </row>
    <row r="6" spans="1:13" ht="17.25" customHeight="1" thickBot="1">
      <c r="A6" s="80"/>
      <c r="E6" s="80"/>
      <c r="F6" s="376"/>
      <c r="G6" s="376"/>
      <c r="H6" s="376"/>
      <c r="I6" s="377" t="s">
        <v>302</v>
      </c>
      <c r="J6" s="377"/>
      <c r="K6" s="87">
        <f>'海南・岩出'!L35</f>
        <v>0</v>
      </c>
      <c r="L6" s="80"/>
      <c r="M6" s="80"/>
    </row>
    <row r="7" spans="1:13" ht="24">
      <c r="A7" s="80"/>
      <c r="E7" s="479" t="s">
        <v>84</v>
      </c>
      <c r="F7" s="480"/>
      <c r="G7" s="480"/>
      <c r="H7" s="481"/>
      <c r="I7" s="480" t="s">
        <v>54</v>
      </c>
      <c r="J7" s="480"/>
      <c r="K7" s="480"/>
      <c r="L7" s="481"/>
      <c r="M7" s="340"/>
    </row>
    <row r="8" spans="1:13" ht="12" customHeight="1" thickBot="1">
      <c r="A8" s="80"/>
      <c r="E8" s="482"/>
      <c r="F8" s="483"/>
      <c r="G8" s="483"/>
      <c r="H8" s="484"/>
      <c r="I8" s="483"/>
      <c r="J8" s="483"/>
      <c r="K8" s="483"/>
      <c r="L8" s="484"/>
      <c r="M8" s="340"/>
    </row>
    <row r="9" spans="1:15" ht="19.5" customHeight="1">
      <c r="A9" s="80" t="b">
        <v>0</v>
      </c>
      <c r="E9" s="85" t="str">
        <f>IF(OR($A$5=TRUE,$A$9=TRUE,$A$18=TRUE,'2023.10～折込依頼書'!$G$5=TRUE),"●"," ")</f>
        <v> </v>
      </c>
      <c r="F9" s="209" t="s">
        <v>300</v>
      </c>
      <c r="G9" s="59">
        <v>420</v>
      </c>
      <c r="H9" s="60">
        <f aca="true" t="shared" si="0" ref="H9:H17">IF(E9=$E$5,G9,"")</f>
      </c>
      <c r="I9" s="85" t="str">
        <f>IF(OR($A$5=TRUE,$O$9=TRUE,$O$21=TRUE,'2023.10～折込依頼書'!$G$5=TRUE),"●"," ")</f>
        <v> </v>
      </c>
      <c r="J9" s="119" t="s">
        <v>80</v>
      </c>
      <c r="K9" s="71">
        <v>590</v>
      </c>
      <c r="L9" s="62">
        <f aca="true" t="shared" si="1" ref="L9:L15">IF(I9=$E$5,K9,"")</f>
      </c>
      <c r="M9" s="341"/>
      <c r="O9" s="80" t="b">
        <v>0</v>
      </c>
    </row>
    <row r="10" spans="1:15" ht="19.5" customHeight="1">
      <c r="A10" s="80" t="b">
        <v>0</v>
      </c>
      <c r="E10" s="85" t="str">
        <f>IF(OR($A$5=TRUE,$A$10=TRUE,$A$18=TRUE,'2023.10～折込依頼書'!$G$5=TRUE),"●"," ")</f>
        <v> </v>
      </c>
      <c r="F10" s="210" t="s">
        <v>91</v>
      </c>
      <c r="G10" s="61">
        <v>300</v>
      </c>
      <c r="H10" s="62">
        <f t="shared" si="0"/>
      </c>
      <c r="I10" s="85" t="str">
        <f>IF(OR($A$5=TRUE,$O$10=TRUE,$O$21=TRUE,'2023.10～折込依頼書'!$G$5=TRUE),"●"," ")</f>
        <v> </v>
      </c>
      <c r="J10" s="117" t="s">
        <v>82</v>
      </c>
      <c r="K10" s="63">
        <v>380</v>
      </c>
      <c r="L10" s="68">
        <f t="shared" si="1"/>
      </c>
      <c r="M10" s="341"/>
      <c r="O10" s="80" t="b">
        <v>0</v>
      </c>
    </row>
    <row r="11" spans="1:15" ht="19.5" customHeight="1">
      <c r="A11" s="80" t="b">
        <v>0</v>
      </c>
      <c r="E11" s="85" t="str">
        <f>IF(OR($A$5=TRUE,$A$11=TRUE,$A$18=TRUE,'2023.10～折込依頼書'!$G$5=TRUE),"●"," ")</f>
        <v> </v>
      </c>
      <c r="F11" s="211" t="s">
        <v>94</v>
      </c>
      <c r="G11" s="63">
        <v>210</v>
      </c>
      <c r="H11" s="62">
        <f t="shared" si="0"/>
      </c>
      <c r="I11" s="85" t="str">
        <f>IF(OR($A$5=TRUE,$O$11=TRUE,$O$21=TRUE,'2023.10～折込依頼書'!$G$5=TRUE),"●"," ")</f>
        <v> </v>
      </c>
      <c r="J11" s="117" t="s">
        <v>85</v>
      </c>
      <c r="K11" s="63">
        <v>280</v>
      </c>
      <c r="L11" s="68">
        <f t="shared" si="1"/>
      </c>
      <c r="M11" s="341"/>
      <c r="O11" s="80" t="b">
        <v>0</v>
      </c>
    </row>
    <row r="12" spans="1:15" ht="19.5" customHeight="1">
      <c r="A12" s="80" t="b">
        <v>0</v>
      </c>
      <c r="E12" s="85" t="str">
        <f>IF(OR($A$5=TRUE,$A$12=TRUE,$A$18=TRUE,'2023.10～折込依頼書'!$G$5=TRUE),"●"," ")</f>
        <v> </v>
      </c>
      <c r="F12" s="211" t="s">
        <v>96</v>
      </c>
      <c r="G12" s="63">
        <v>300</v>
      </c>
      <c r="H12" s="62">
        <f t="shared" si="0"/>
      </c>
      <c r="I12" s="85" t="str">
        <f>IF(OR($A$5=TRUE,$O$12=TRUE,$O$21=TRUE,'2023.10～折込依頼書'!$G$5=TRUE),"●"," ")</f>
        <v> </v>
      </c>
      <c r="J12" s="117" t="s">
        <v>87</v>
      </c>
      <c r="K12" s="63">
        <v>640</v>
      </c>
      <c r="L12" s="68">
        <f t="shared" si="1"/>
      </c>
      <c r="M12" s="341"/>
      <c r="O12" s="80" t="b">
        <v>0</v>
      </c>
    </row>
    <row r="13" spans="1:15" ht="19.5" customHeight="1">
      <c r="A13" s="80" t="b">
        <v>0</v>
      </c>
      <c r="E13" s="85" t="str">
        <f>IF(OR($A$5=TRUE,$A$13=TRUE,$A$18=TRUE,'2023.10～折込依頼書'!$G$5=TRUE),"●"," ")</f>
        <v> </v>
      </c>
      <c r="F13" s="211" t="s">
        <v>98</v>
      </c>
      <c r="G13" s="63">
        <v>290</v>
      </c>
      <c r="H13" s="62">
        <f t="shared" si="0"/>
      </c>
      <c r="I13" s="85" t="str">
        <f>IF(OR($A$5=TRUE,$O$13=TRUE,$O$21=TRUE,'2023.10～折込依頼書'!$G$5=TRUE),"●"," ")</f>
        <v> </v>
      </c>
      <c r="J13" s="117" t="s">
        <v>89</v>
      </c>
      <c r="K13" s="63">
        <v>300</v>
      </c>
      <c r="L13" s="68">
        <f t="shared" si="1"/>
      </c>
      <c r="M13" s="341"/>
      <c r="O13" s="80" t="b">
        <v>0</v>
      </c>
    </row>
    <row r="14" spans="1:15" ht="19.5" customHeight="1">
      <c r="A14" s="80" t="b">
        <v>0</v>
      </c>
      <c r="E14" s="85" t="str">
        <f>IF(OR($A$5=TRUE,$A$14=TRUE,$A$18=TRUE,'2023.10～折込依頼書'!$G$5=TRUE),"●"," ")</f>
        <v> </v>
      </c>
      <c r="F14" s="211" t="s">
        <v>100</v>
      </c>
      <c r="G14" s="64">
        <v>360</v>
      </c>
      <c r="H14" s="62">
        <f t="shared" si="0"/>
      </c>
      <c r="I14" s="85" t="str">
        <f>IF(OR($A$5=TRUE,$O$14=TRUE,$O$21=TRUE,'2023.10～折込依頼書'!$G$5=TRUE),"●"," ")</f>
        <v> </v>
      </c>
      <c r="J14" s="118" t="s">
        <v>92</v>
      </c>
      <c r="K14" s="61">
        <v>420</v>
      </c>
      <c r="L14" s="68">
        <f t="shared" si="1"/>
      </c>
      <c r="M14" s="341"/>
      <c r="O14" s="80" t="b">
        <v>0</v>
      </c>
    </row>
    <row r="15" spans="1:15" ht="19.5" customHeight="1">
      <c r="A15" s="80" t="b">
        <v>0</v>
      </c>
      <c r="E15" s="85" t="str">
        <f>IF(OR($A$5=TRUE,$A$15=TRUE,$A$18=TRUE,'2023.10～折込依頼書'!$G$5=TRUE),"●"," ")</f>
        <v> </v>
      </c>
      <c r="F15" s="211" t="s">
        <v>101</v>
      </c>
      <c r="G15" s="63">
        <v>170</v>
      </c>
      <c r="H15" s="62">
        <f t="shared" si="0"/>
      </c>
      <c r="I15" s="85" t="str">
        <f>IF(OR($A$5=TRUE,$O$15=TRUE,$O$21=TRUE,'2023.10～折込依頼書'!$G$5=TRUE),"●"," ")</f>
        <v> </v>
      </c>
      <c r="J15" s="117" t="s">
        <v>95</v>
      </c>
      <c r="K15" s="63">
        <v>600</v>
      </c>
      <c r="L15" s="68">
        <f t="shared" si="1"/>
      </c>
      <c r="M15" s="341"/>
      <c r="O15" s="80" t="b">
        <v>0</v>
      </c>
    </row>
    <row r="16" spans="1:15" ht="19.5" customHeight="1">
      <c r="A16" s="80" t="b">
        <v>0</v>
      </c>
      <c r="E16" s="85" t="str">
        <f>IF(OR($A$5=TRUE,$A$16=TRUE,$A$18=TRUE,'2023.10～折込依頼書'!$G$5=TRUE),"●"," ")</f>
        <v> </v>
      </c>
      <c r="F16" s="212" t="s">
        <v>103</v>
      </c>
      <c r="G16" s="65">
        <v>240</v>
      </c>
      <c r="H16" s="62">
        <f t="shared" si="0"/>
      </c>
      <c r="I16" s="85" t="str">
        <f>IF(OR($A$5=TRUE,$O$16=TRUE,$O$21=TRUE,'2023.10～折込依頼書'!$G$5=TRUE),"●"," ")</f>
        <v> </v>
      </c>
      <c r="J16" s="116" t="s">
        <v>318</v>
      </c>
      <c r="K16" s="59">
        <v>360</v>
      </c>
      <c r="L16" s="62">
        <f>IF(I16=$E$5,K16,"")</f>
      </c>
      <c r="M16" s="341"/>
      <c r="O16" s="80" t="b">
        <v>0</v>
      </c>
    </row>
    <row r="17" spans="1:15" ht="19.5" customHeight="1" thickBot="1">
      <c r="A17" s="80" t="b">
        <v>0</v>
      </c>
      <c r="E17" s="85" t="str">
        <f>IF(OR($A$5=TRUE,$A$17=TRUE,$A$18=TRUE,'2023.10～折込依頼書'!$G$5=TRUE),"●"," ")</f>
        <v> </v>
      </c>
      <c r="F17" s="213" t="s">
        <v>104</v>
      </c>
      <c r="G17" s="65">
        <v>290</v>
      </c>
      <c r="H17" s="66">
        <f t="shared" si="0"/>
      </c>
      <c r="I17" s="85" t="str">
        <f>IF(OR($A$5=TRUE,$O$17=TRUE,$O$21=TRUE,'2023.10～折込依頼書'!$G$5=TRUE),"●"," ")</f>
        <v> </v>
      </c>
      <c r="J17" s="117" t="s">
        <v>319</v>
      </c>
      <c r="K17" s="63">
        <v>500</v>
      </c>
      <c r="L17" s="68">
        <f>IF(I17=$E$5,K17,"")</f>
      </c>
      <c r="M17" s="341"/>
      <c r="O17" s="80" t="b">
        <v>0</v>
      </c>
    </row>
    <row r="18" spans="1:15" ht="19.5" customHeight="1" thickBot="1">
      <c r="A18" s="80" t="b">
        <v>0</v>
      </c>
      <c r="E18" s="477" t="s">
        <v>301</v>
      </c>
      <c r="F18" s="478"/>
      <c r="G18" s="67">
        <f>SUM(G9:G17)</f>
        <v>2580</v>
      </c>
      <c r="H18" s="113">
        <f>SUM(H9:H17)</f>
        <v>0</v>
      </c>
      <c r="I18" s="85" t="str">
        <f>IF(OR($A$5=TRUE,$O$18=TRUE,$O$21=TRUE,'2023.10～折込依頼書'!$G$5=TRUE),"●"," ")</f>
        <v> </v>
      </c>
      <c r="J18" s="120" t="s">
        <v>320</v>
      </c>
      <c r="K18" s="63">
        <v>520</v>
      </c>
      <c r="L18" s="68">
        <f>IF(I18=$E$5,K18,"")</f>
      </c>
      <c r="M18" s="341"/>
      <c r="O18" s="80" t="b">
        <v>0</v>
      </c>
    </row>
    <row r="19" spans="1:15" ht="19.5" customHeight="1">
      <c r="A19" s="80"/>
      <c r="E19" s="485" t="s">
        <v>105</v>
      </c>
      <c r="F19" s="486"/>
      <c r="G19" s="489">
        <f>G18</f>
        <v>2580</v>
      </c>
      <c r="H19" s="491">
        <f>H18</f>
        <v>0</v>
      </c>
      <c r="I19" s="85" t="str">
        <f>IF(OR($A$5=TRUE,$O$19=TRUE,$O$21=TRUE,'2023.10～折込依頼書'!$G$5=TRUE),"●"," ")</f>
        <v> </v>
      </c>
      <c r="J19" s="117" t="s">
        <v>426</v>
      </c>
      <c r="K19" s="63">
        <v>380</v>
      </c>
      <c r="L19" s="68">
        <f>IF(I19=$E$5,K19,"")</f>
      </c>
      <c r="M19" s="341"/>
      <c r="O19" s="80" t="b">
        <v>0</v>
      </c>
    </row>
    <row r="20" spans="1:15" ht="19.5" customHeight="1" thickBot="1">
      <c r="A20" s="80"/>
      <c r="E20" s="487"/>
      <c r="F20" s="488"/>
      <c r="G20" s="490"/>
      <c r="H20" s="492"/>
      <c r="I20" s="238" t="str">
        <f>IF(OR($A$5=TRUE,$O$20=TRUE,$O$21=TRUE,'2023.10～折込依頼書'!$G$5=TRUE),"●"," ")</f>
        <v> </v>
      </c>
      <c r="J20" s="277" t="s">
        <v>427</v>
      </c>
      <c r="K20" s="59">
        <v>360</v>
      </c>
      <c r="L20" s="66">
        <f>IF(I20=$E$5,K20,"")</f>
      </c>
      <c r="M20" s="341"/>
      <c r="O20" s="80" t="b">
        <v>0</v>
      </c>
    </row>
    <row r="21" spans="1:15" ht="19.5" customHeight="1" thickBot="1">
      <c r="A21" s="80"/>
      <c r="E21" s="479" t="s">
        <v>54</v>
      </c>
      <c r="F21" s="480"/>
      <c r="G21" s="480"/>
      <c r="H21" s="481"/>
      <c r="I21" s="477" t="s">
        <v>97</v>
      </c>
      <c r="J21" s="478"/>
      <c r="K21" s="72">
        <f>SUM(K9:K20)</f>
        <v>5330</v>
      </c>
      <c r="L21" s="114">
        <f>SUM(L9:L20)</f>
        <v>0</v>
      </c>
      <c r="M21" s="342"/>
      <c r="O21" s="80" t="b">
        <v>0</v>
      </c>
    </row>
    <row r="22" spans="1:15" ht="19.5" customHeight="1" thickBot="1">
      <c r="A22" s="80"/>
      <c r="E22" s="482"/>
      <c r="F22" s="483"/>
      <c r="G22" s="483"/>
      <c r="H22" s="484"/>
      <c r="I22" s="85" t="str">
        <f>IF(OR($A$5=TRUE,$O$22=TRUE,$O$32=TRUE,'2023.10～折込依頼書'!$G$5=TRUE),"●"," ")</f>
        <v> </v>
      </c>
      <c r="J22" s="119" t="s">
        <v>321</v>
      </c>
      <c r="K22" s="71">
        <v>630</v>
      </c>
      <c r="L22" s="62">
        <f aca="true" t="shared" si="2" ref="L22:L28">IF(I22=$E$5,K22,"")</f>
      </c>
      <c r="M22" s="341"/>
      <c r="O22" s="80" t="b">
        <v>0</v>
      </c>
    </row>
    <row r="23" spans="1:15" ht="19.5" customHeight="1">
      <c r="A23" s="80" t="b">
        <v>0</v>
      </c>
      <c r="E23" s="85" t="str">
        <f>IF(OR($A$5=TRUE,$A$23=TRUE,$A$32=TRUE,'2023.10～折込依頼書'!$G$5=TRUE),"●"," ")</f>
        <v> </v>
      </c>
      <c r="F23" s="205" t="s">
        <v>55</v>
      </c>
      <c r="G23" s="200">
        <v>200</v>
      </c>
      <c r="H23" s="60">
        <f aca="true" t="shared" si="3" ref="H23:H31">IF(E23=$E$5,G23,"")</f>
      </c>
      <c r="I23" s="85" t="str">
        <f>IF(OR($A$5=TRUE,$O$23=TRUE,$O$32=TRUE,'2023.10～折込依頼書'!$G$5=TRUE),"●"," ")</f>
        <v> </v>
      </c>
      <c r="J23" s="117" t="s">
        <v>322</v>
      </c>
      <c r="K23" s="63">
        <v>360</v>
      </c>
      <c r="L23" s="68">
        <f t="shared" si="2"/>
      </c>
      <c r="M23" s="341"/>
      <c r="O23" s="80" t="b">
        <v>0</v>
      </c>
    </row>
    <row r="24" spans="1:15" ht="19.5" customHeight="1">
      <c r="A24" s="80" t="b">
        <v>0</v>
      </c>
      <c r="E24" s="85" t="str">
        <f>IF(OR($A$5=TRUE,$A$24=TRUE,$A$32=TRUE,'2023.10～折込依頼書'!$G$5=TRUE),"●"," ")</f>
        <v> </v>
      </c>
      <c r="F24" s="117" t="s">
        <v>56</v>
      </c>
      <c r="G24" s="63">
        <v>490</v>
      </c>
      <c r="H24" s="68">
        <f t="shared" si="3"/>
      </c>
      <c r="I24" s="85" t="str">
        <f>IF(OR($A$5=TRUE,$O$24=TRUE,$O$32=TRUE,'2023.10～折込依頼書'!$G$5=TRUE),"●"," ")</f>
        <v> </v>
      </c>
      <c r="J24" s="117" t="s">
        <v>323</v>
      </c>
      <c r="K24" s="63">
        <v>480</v>
      </c>
      <c r="L24" s="68">
        <f t="shared" si="2"/>
      </c>
      <c r="M24" s="341"/>
      <c r="O24" s="80" t="b">
        <v>0</v>
      </c>
    </row>
    <row r="25" spans="1:15" ht="19.5" customHeight="1">
      <c r="A25" s="80" t="b">
        <v>0</v>
      </c>
      <c r="E25" s="85" t="str">
        <f>IF(OR($A$5=TRUE,$A$25=TRUE,$A$32=TRUE,'2023.10～折込依頼書'!$G$5=TRUE),"●"," ")</f>
        <v> </v>
      </c>
      <c r="F25" s="117" t="s">
        <v>57</v>
      </c>
      <c r="G25" s="63">
        <v>620</v>
      </c>
      <c r="H25" s="68">
        <f t="shared" si="3"/>
      </c>
      <c r="I25" s="85" t="str">
        <f>IF(OR($A$5=TRUE,$O$25=TRUE,$O$32=TRUE,'2023.10～折込依頼書'!$G$5=TRUE),"●"," ")</f>
        <v> </v>
      </c>
      <c r="J25" s="117" t="s">
        <v>324</v>
      </c>
      <c r="K25" s="63">
        <v>380</v>
      </c>
      <c r="L25" s="68">
        <f t="shared" si="2"/>
      </c>
      <c r="M25" s="341"/>
      <c r="O25" s="80" t="b">
        <v>0</v>
      </c>
    </row>
    <row r="26" spans="1:15" ht="19.5" customHeight="1">
      <c r="A26" s="80" t="b">
        <v>0</v>
      </c>
      <c r="E26" s="85" t="str">
        <f>IF(OR($A$5=TRUE,$A$26=TRUE,$A$32=TRUE,'2023.10～折込依頼書'!$G$5=TRUE),"●"," ")</f>
        <v> </v>
      </c>
      <c r="F26" s="117" t="s">
        <v>58</v>
      </c>
      <c r="G26" s="63">
        <v>490</v>
      </c>
      <c r="H26" s="68">
        <f t="shared" si="3"/>
      </c>
      <c r="I26" s="85" t="str">
        <f>IF(OR($A$5=TRUE,$O$26=TRUE,$O$32=TRUE,'2023.10～折込依頼書'!$G$5=TRUE),"●"," ")</f>
        <v> </v>
      </c>
      <c r="J26" s="117" t="s">
        <v>325</v>
      </c>
      <c r="K26" s="63">
        <v>330</v>
      </c>
      <c r="L26" s="68">
        <f t="shared" si="2"/>
      </c>
      <c r="M26" s="341"/>
      <c r="O26" s="80" t="b">
        <v>0</v>
      </c>
    </row>
    <row r="27" spans="1:15" ht="19.5" customHeight="1">
      <c r="A27" s="80" t="b">
        <v>0</v>
      </c>
      <c r="E27" s="85" t="str">
        <f>IF(OR($A$5=TRUE,$A$27=TRUE,$A$32=TRUE,'2023.10～折込依頼書'!$G$5=TRUE),"●"," ")</f>
        <v> </v>
      </c>
      <c r="F27" s="117" t="s">
        <v>59</v>
      </c>
      <c r="G27" s="63">
        <v>480</v>
      </c>
      <c r="H27" s="68">
        <f t="shared" si="3"/>
      </c>
      <c r="I27" s="85" t="str">
        <f>IF(OR($A$5=TRUE,$O$27=TRUE,$O$32=TRUE,'2023.10～折込依頼書'!$G$5=TRUE),"●"," ")</f>
        <v> </v>
      </c>
      <c r="J27" s="118" t="s">
        <v>326</v>
      </c>
      <c r="K27" s="61">
        <v>680</v>
      </c>
      <c r="L27" s="68">
        <f t="shared" si="2"/>
      </c>
      <c r="M27" s="341"/>
      <c r="O27" s="80" t="b">
        <v>0</v>
      </c>
    </row>
    <row r="28" spans="1:15" ht="19.5" customHeight="1">
      <c r="A28" s="80" t="b">
        <v>0</v>
      </c>
      <c r="E28" s="85" t="str">
        <f>IF(OR($A$5=TRUE,$A$28=TRUE,$A$32=TRUE,'2023.10～折込依頼書'!$G$5=TRUE),"●"," ")</f>
        <v> </v>
      </c>
      <c r="F28" s="117" t="s">
        <v>60</v>
      </c>
      <c r="G28" s="63">
        <v>540</v>
      </c>
      <c r="H28" s="68">
        <f t="shared" si="3"/>
      </c>
      <c r="I28" s="85" t="str">
        <f>IF(OR($A$5=TRUE,$O$28=TRUE,$O$32=TRUE,'2023.10～折込依頼書'!$G$5=TRUE),"●"," ")</f>
        <v> </v>
      </c>
      <c r="J28" s="117" t="s">
        <v>327</v>
      </c>
      <c r="K28" s="63">
        <v>470</v>
      </c>
      <c r="L28" s="68">
        <f t="shared" si="2"/>
      </c>
      <c r="M28" s="341"/>
      <c r="O28" s="80" t="b">
        <v>0</v>
      </c>
    </row>
    <row r="29" spans="1:15" ht="19.5" customHeight="1">
      <c r="A29" s="80" t="b">
        <v>0</v>
      </c>
      <c r="E29" s="85" t="str">
        <f>IF(OR($A$5=TRUE,$A$29=TRUE,$A$32=TRUE,'2023.10～折込依頼書'!$G$5=TRUE),"●"," ")</f>
        <v> </v>
      </c>
      <c r="F29" s="118" t="s">
        <v>61</v>
      </c>
      <c r="G29" s="61">
        <v>160</v>
      </c>
      <c r="H29" s="68">
        <f t="shared" si="3"/>
      </c>
      <c r="I29" s="207" t="str">
        <f>IF(OR($A$5=TRUE,$O$29=TRUE,$O$32=TRUE,'2023.10～折込依頼書'!$G$5=TRUE),"●"," ")</f>
        <v> </v>
      </c>
      <c r="J29" s="116" t="s">
        <v>328</v>
      </c>
      <c r="K29" s="59">
        <v>380</v>
      </c>
      <c r="L29" s="66">
        <f>IF(I29=$E$5,K29,"")</f>
      </c>
      <c r="M29" s="341"/>
      <c r="O29" s="80" t="b">
        <v>0</v>
      </c>
    </row>
    <row r="30" spans="1:15" ht="19.5" customHeight="1">
      <c r="A30" s="80" t="b">
        <v>0</v>
      </c>
      <c r="E30" s="85" t="str">
        <f>IF(OR($A$5=TRUE,$A$30=TRUE,$A$32=TRUE,'2023.10～折込依頼書'!$G$5=TRUE),"●"," ")</f>
        <v> </v>
      </c>
      <c r="F30" s="117" t="s">
        <v>62</v>
      </c>
      <c r="G30" s="63">
        <v>470</v>
      </c>
      <c r="H30" s="68">
        <f t="shared" si="3"/>
      </c>
      <c r="I30" s="85" t="str">
        <f>IF(OR($A$5=TRUE,$O$30=TRUE,$O$32=TRUE,'2023.10～折込依頼書'!$G$5=TRUE),"●"," ")</f>
        <v> </v>
      </c>
      <c r="J30" s="117" t="s">
        <v>416</v>
      </c>
      <c r="K30" s="63">
        <v>460</v>
      </c>
      <c r="L30" s="68">
        <f>IF(I30=$E$5,K30,"")</f>
      </c>
      <c r="M30" s="341"/>
      <c r="O30" s="80" t="b">
        <v>0</v>
      </c>
    </row>
    <row r="31" spans="1:15" ht="19.5" customHeight="1" thickBot="1">
      <c r="A31" s="80" t="b">
        <v>0</v>
      </c>
      <c r="E31" s="85" t="str">
        <f>IF(OR($A$5=TRUE,$A$31=TRUE,$A$32=TRUE,'2023.10～折込依頼書'!$G$5=TRUE),"●"," ")</f>
        <v> </v>
      </c>
      <c r="F31" s="201" t="s">
        <v>398</v>
      </c>
      <c r="G31" s="59">
        <v>370</v>
      </c>
      <c r="H31" s="66">
        <f t="shared" si="3"/>
      </c>
      <c r="I31" s="85" t="str">
        <f>IF(OR($A$5=TRUE,$O$31=TRUE,$O$32=TRUE,'2023.10～折込依頼書'!$G$5=TRUE),"●"," ")</f>
        <v> </v>
      </c>
      <c r="J31" s="116" t="s">
        <v>417</v>
      </c>
      <c r="K31" s="129">
        <v>300</v>
      </c>
      <c r="L31" s="69">
        <f>IF(I31=$E$5,K31,"")</f>
      </c>
      <c r="M31" s="341"/>
      <c r="O31" s="80" t="b">
        <v>0</v>
      </c>
    </row>
    <row r="32" spans="1:15" ht="19.5" customHeight="1" thickBot="1">
      <c r="A32" s="80" t="b">
        <v>0</v>
      </c>
      <c r="E32" s="477" t="s">
        <v>63</v>
      </c>
      <c r="F32" s="478"/>
      <c r="G32" s="67">
        <f>SUM(G23:G31)</f>
        <v>3820</v>
      </c>
      <c r="H32" s="70">
        <f>SUM(H23:H31)</f>
        <v>0</v>
      </c>
      <c r="I32" s="477" t="s">
        <v>329</v>
      </c>
      <c r="J32" s="478"/>
      <c r="K32" s="72">
        <f>SUM(K22:K31)</f>
        <v>4470</v>
      </c>
      <c r="L32" s="114">
        <f>SUM(L22:L31)</f>
        <v>0</v>
      </c>
      <c r="M32" s="342"/>
      <c r="O32" s="80" t="b">
        <v>0</v>
      </c>
    </row>
    <row r="33" spans="1:13" ht="19.5" customHeight="1">
      <c r="A33" s="80" t="b">
        <v>0</v>
      </c>
      <c r="E33" s="85" t="str">
        <f>IF(OR($A$5=TRUE,$A$33=TRUE,$A$43=TRUE,'2023.10～折込依頼書'!$G$5=TRUE),"●"," ")</f>
        <v> </v>
      </c>
      <c r="F33" s="116" t="s">
        <v>64</v>
      </c>
      <c r="G33" s="59">
        <v>350</v>
      </c>
      <c r="H33" s="62">
        <f aca="true" t="shared" si="4" ref="H33:H40">IF(E33=$E$5,G33,"")</f>
      </c>
      <c r="I33" s="493" t="s">
        <v>99</v>
      </c>
      <c r="J33" s="486"/>
      <c r="K33" s="489">
        <f>G32+G43+K21+K32</f>
        <v>17930</v>
      </c>
      <c r="L33" s="491">
        <f>H32+H43+L21+L32</f>
        <v>0</v>
      </c>
      <c r="M33" s="343"/>
    </row>
    <row r="34" spans="1:13" ht="19.5" customHeight="1" thickBot="1">
      <c r="A34" s="80" t="b">
        <v>0</v>
      </c>
      <c r="E34" s="85" t="str">
        <f>IF(OR($A$5=TRUE,$A$34=TRUE,$A$43=TRUE,'2023.10～折込依頼書'!$G$5=TRUE),"●"," ")</f>
        <v> </v>
      </c>
      <c r="F34" s="117" t="s">
        <v>65</v>
      </c>
      <c r="G34" s="63">
        <v>430</v>
      </c>
      <c r="H34" s="68">
        <f t="shared" si="4"/>
      </c>
      <c r="I34" s="487"/>
      <c r="J34" s="488"/>
      <c r="K34" s="490"/>
      <c r="L34" s="494"/>
      <c r="M34" s="344"/>
    </row>
    <row r="35" spans="1:13" ht="19.5" customHeight="1">
      <c r="A35" s="80" t="b">
        <v>0</v>
      </c>
      <c r="E35" s="85" t="str">
        <f>IF(OR($A$5=TRUE,$A$35=TRUE,$A$43=TRUE,'2023.10～折込依頼書'!$G$5=TRUE),"●"," ")</f>
        <v> </v>
      </c>
      <c r="F35" s="116" t="s">
        <v>66</v>
      </c>
      <c r="G35" s="59">
        <v>430</v>
      </c>
      <c r="H35" s="68">
        <f t="shared" si="4"/>
      </c>
      <c r="I35" s="498" t="s">
        <v>102</v>
      </c>
      <c r="J35" s="499"/>
      <c r="K35" s="495">
        <f>'河西'!K43+'河北'!K34+'中央'!K39+'南部'!K42+'東部'!K52+'海南・岩出'!G19+'海南・岩出'!K33</f>
        <v>152000</v>
      </c>
      <c r="L35" s="497">
        <f>'河西'!L43+'河北'!L34+'中央'!L39+'南部'!L42+'東部'!L52+'海南・岩出'!H19+'海南・岩出'!L33</f>
        <v>0</v>
      </c>
      <c r="M35" s="345"/>
    </row>
    <row r="36" spans="1:13" ht="19.5" customHeight="1" thickBot="1">
      <c r="A36" s="80" t="b">
        <v>0</v>
      </c>
      <c r="E36" s="85" t="str">
        <f>IF(OR($A$5=TRUE,$A$36=TRUE,$A$43=TRUE,'2023.10～折込依頼書'!$G$5=TRUE),"●"," ")</f>
        <v> </v>
      </c>
      <c r="F36" s="117" t="s">
        <v>67</v>
      </c>
      <c r="G36" s="64">
        <v>300</v>
      </c>
      <c r="H36" s="68">
        <f t="shared" si="4"/>
      </c>
      <c r="I36" s="500"/>
      <c r="J36" s="501"/>
      <c r="K36" s="496"/>
      <c r="L36" s="494"/>
      <c r="M36" s="344"/>
    </row>
    <row r="37" spans="1:8" ht="19.5" customHeight="1">
      <c r="A37" s="80" t="b">
        <v>0</v>
      </c>
      <c r="E37" s="85" t="str">
        <f>IF(OR($A$5=TRUE,$A$37=TRUE,$A$43=TRUE,'2023.10～折込依頼書'!$G$5=TRUE),"●"," ")</f>
        <v> </v>
      </c>
      <c r="F37" s="117" t="s">
        <v>69</v>
      </c>
      <c r="G37" s="64">
        <v>300</v>
      </c>
      <c r="H37" s="68">
        <f t="shared" si="4"/>
      </c>
    </row>
    <row r="38" spans="1:8" ht="19.5" customHeight="1">
      <c r="A38" s="80" t="b">
        <v>0</v>
      </c>
      <c r="E38" s="85" t="str">
        <f>IF(OR($A$5=TRUE,$A$38=TRUE,$A$43=TRUE,'2023.10～折込依頼書'!$G$5=TRUE),"●"," ")</f>
        <v> </v>
      </c>
      <c r="F38" s="117" t="s">
        <v>71</v>
      </c>
      <c r="G38" s="63">
        <v>320</v>
      </c>
      <c r="H38" s="68">
        <f t="shared" si="4"/>
      </c>
    </row>
    <row r="39" spans="1:8" ht="19.5" customHeight="1">
      <c r="A39" s="80" t="b">
        <v>0</v>
      </c>
      <c r="E39" s="85" t="str">
        <f>IF(OR($A$5=TRUE,$A$39=TRUE,$A$43=TRUE,'2023.10～折込依頼書'!$G$5=TRUE),"●"," ")</f>
        <v> </v>
      </c>
      <c r="F39" s="116" t="s">
        <v>73</v>
      </c>
      <c r="G39" s="59">
        <v>770</v>
      </c>
      <c r="H39" s="68">
        <f t="shared" si="4"/>
      </c>
    </row>
    <row r="40" spans="1:8" ht="19.5" customHeight="1">
      <c r="A40" s="80" t="b">
        <v>0</v>
      </c>
      <c r="E40" s="85" t="str">
        <f>IF(OR($A$5=TRUE,$A$40=TRUE,$A$43=TRUE,'2023.10～折込依頼書'!$G$5=TRUE),"●"," ")</f>
        <v> </v>
      </c>
      <c r="F40" s="118" t="s">
        <v>75</v>
      </c>
      <c r="G40" s="61">
        <v>620</v>
      </c>
      <c r="H40" s="68">
        <f t="shared" si="4"/>
      </c>
    </row>
    <row r="41" spans="1:8" ht="17.25">
      <c r="A41" s="80" t="b">
        <v>0</v>
      </c>
      <c r="E41" s="85" t="str">
        <f>IF(OR($A$5=TRUE,$A$41=TRUE,$A$43=TRUE,'2023.10～折込依頼書'!$G$5=TRUE),"●"," ")</f>
        <v> </v>
      </c>
      <c r="F41" s="118" t="s">
        <v>340</v>
      </c>
      <c r="G41" s="61">
        <v>400</v>
      </c>
      <c r="H41" s="68">
        <f>IF(E41=$E$5,G41,"")</f>
      </c>
    </row>
    <row r="42" spans="1:8" ht="18" thickBot="1">
      <c r="A42" s="80" t="b">
        <v>0</v>
      </c>
      <c r="E42" s="85" t="str">
        <f>IF(OR($A$5=TRUE,$A$42=TRUE,$A$43=TRUE,'2023.10～折込依頼書'!$G$5=TRUE),"●"," ")</f>
        <v> </v>
      </c>
      <c r="F42" s="152" t="s">
        <v>339</v>
      </c>
      <c r="G42" s="63">
        <v>390</v>
      </c>
      <c r="H42" s="68">
        <f>IF(E42=$E$5,G42,"")</f>
      </c>
    </row>
    <row r="43" spans="1:8" ht="18" thickBot="1">
      <c r="A43" s="80" t="b">
        <v>0</v>
      </c>
      <c r="E43" s="477" t="s">
        <v>78</v>
      </c>
      <c r="F43" s="478"/>
      <c r="G43" s="67">
        <f>SUM(G33:G42)</f>
        <v>4310</v>
      </c>
      <c r="H43" s="70">
        <f>SUM(H33:H42)</f>
        <v>0</v>
      </c>
    </row>
  </sheetData>
  <sheetProtection password="CF42" sheet="1"/>
  <mergeCells count="24">
    <mergeCell ref="I33:J34"/>
    <mergeCell ref="L33:L34"/>
    <mergeCell ref="K35:K36"/>
    <mergeCell ref="L35:L36"/>
    <mergeCell ref="I21:J21"/>
    <mergeCell ref="K33:K34"/>
    <mergeCell ref="I32:J32"/>
    <mergeCell ref="I35:J36"/>
    <mergeCell ref="I1:J1"/>
    <mergeCell ref="E18:F18"/>
    <mergeCell ref="I7:L8"/>
    <mergeCell ref="E1:F1"/>
    <mergeCell ref="F2:J2"/>
    <mergeCell ref="F3:I3"/>
    <mergeCell ref="I6:J6"/>
    <mergeCell ref="F5:H6"/>
    <mergeCell ref="B1:C3"/>
    <mergeCell ref="E32:F32"/>
    <mergeCell ref="E43:F43"/>
    <mergeCell ref="E7:H8"/>
    <mergeCell ref="E19:F20"/>
    <mergeCell ref="G19:G20"/>
    <mergeCell ref="H19:H20"/>
    <mergeCell ref="E21:H22"/>
  </mergeCells>
  <printOptions/>
  <pageMargins left="0.984251968503937" right="0.7874015748031497" top="0.4724409448818898" bottom="0.2362204724409449" header="0.5118110236220472" footer="0.5118110236220472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8" sqref="C18"/>
    </sheetView>
  </sheetViews>
  <sheetFormatPr defaultColWidth="9.00390625" defaultRowHeight="13.5"/>
  <cols>
    <col min="2" max="2" width="9.125" style="0" bestFit="1" customWidth="1"/>
    <col min="3" max="3" width="28.375" style="0" customWidth="1"/>
    <col min="4" max="4" width="20.125" style="0" customWidth="1"/>
  </cols>
  <sheetData>
    <row r="1" spans="1:4" ht="27" customHeight="1">
      <c r="A1" s="240"/>
      <c r="B1" s="240"/>
      <c r="C1" s="241"/>
      <c r="D1" s="241"/>
    </row>
    <row r="2" spans="1:4" ht="27" customHeight="1" thickBot="1">
      <c r="A2" s="242"/>
      <c r="B2" s="249" t="s">
        <v>432</v>
      </c>
      <c r="C2" s="250" t="s">
        <v>420</v>
      </c>
      <c r="D2" s="243" t="s">
        <v>421</v>
      </c>
    </row>
    <row r="3" spans="1:4" ht="39" customHeight="1">
      <c r="A3" s="251" t="s">
        <v>422</v>
      </c>
      <c r="B3" s="310" t="s">
        <v>419</v>
      </c>
      <c r="C3" s="252" t="s">
        <v>454</v>
      </c>
      <c r="D3" s="504" t="s">
        <v>446</v>
      </c>
    </row>
    <row r="4" spans="1:4" ht="39" customHeight="1" thickBot="1">
      <c r="A4" s="247" t="s">
        <v>422</v>
      </c>
      <c r="B4" s="311" t="s">
        <v>445</v>
      </c>
      <c r="C4" s="253" t="s">
        <v>455</v>
      </c>
      <c r="D4" s="503"/>
    </row>
    <row r="5" spans="1:4" s="260" customFormat="1" ht="15" customHeight="1" thickBot="1">
      <c r="A5" s="257"/>
      <c r="B5" s="258"/>
      <c r="C5" s="259"/>
      <c r="D5" s="258"/>
    </row>
    <row r="6" spans="1:4" s="260" customFormat="1" ht="39" customHeight="1">
      <c r="A6" s="251" t="s">
        <v>433</v>
      </c>
      <c r="B6" s="312" t="s">
        <v>264</v>
      </c>
      <c r="C6" s="254" t="s">
        <v>456</v>
      </c>
      <c r="D6" s="504" t="s">
        <v>447</v>
      </c>
    </row>
    <row r="7" spans="1:4" s="260" customFormat="1" ht="39" customHeight="1" thickBot="1">
      <c r="A7" s="255" t="s">
        <v>433</v>
      </c>
      <c r="B7" s="313" t="s">
        <v>265</v>
      </c>
      <c r="C7" s="256" t="s">
        <v>457</v>
      </c>
      <c r="D7" s="503"/>
    </row>
    <row r="8" spans="1:4" s="260" customFormat="1" ht="15" customHeight="1" thickBot="1">
      <c r="A8" s="280"/>
      <c r="B8" s="281"/>
      <c r="C8" s="282" t="s">
        <v>435</v>
      </c>
      <c r="D8" s="281"/>
    </row>
    <row r="9" spans="1:4" ht="39" customHeight="1">
      <c r="A9" s="251" t="s">
        <v>433</v>
      </c>
      <c r="B9" s="312" t="s">
        <v>294</v>
      </c>
      <c r="C9" s="254" t="s">
        <v>458</v>
      </c>
      <c r="D9" s="502" t="s">
        <v>294</v>
      </c>
    </row>
    <row r="10" spans="1:4" ht="39" customHeight="1" thickBot="1">
      <c r="A10" s="255" t="s">
        <v>433</v>
      </c>
      <c r="B10" s="313" t="s">
        <v>448</v>
      </c>
      <c r="C10" s="256" t="s">
        <v>459</v>
      </c>
      <c r="D10" s="503"/>
    </row>
    <row r="11" spans="1:4" s="260" customFormat="1" ht="15" customHeight="1" thickBot="1">
      <c r="A11" s="257"/>
      <c r="B11" s="258"/>
      <c r="C11" s="259"/>
      <c r="D11" s="258"/>
    </row>
    <row r="12" spans="1:4" ht="39" customHeight="1">
      <c r="A12" s="261" t="s">
        <v>449</v>
      </c>
      <c r="B12" s="310" t="s">
        <v>384</v>
      </c>
      <c r="C12" s="252" t="s">
        <v>460</v>
      </c>
      <c r="D12" s="502" t="s">
        <v>384</v>
      </c>
    </row>
    <row r="13" spans="1:4" ht="39" customHeight="1" thickBot="1">
      <c r="A13" s="247" t="s">
        <v>449</v>
      </c>
      <c r="B13" s="311" t="s">
        <v>450</v>
      </c>
      <c r="C13" s="253" t="s">
        <v>460</v>
      </c>
      <c r="D13" s="503"/>
    </row>
    <row r="14" spans="1:4" s="260" customFormat="1" ht="15" customHeight="1" thickBot="1">
      <c r="A14" s="257"/>
      <c r="B14" s="258"/>
      <c r="C14" s="259"/>
      <c r="D14" s="258"/>
    </row>
    <row r="15" spans="1:4" ht="39" customHeight="1">
      <c r="A15" s="261" t="s">
        <v>449</v>
      </c>
      <c r="B15" s="310" t="s">
        <v>451</v>
      </c>
      <c r="C15" s="252" t="s">
        <v>461</v>
      </c>
      <c r="D15" s="502" t="s">
        <v>453</v>
      </c>
    </row>
    <row r="16" spans="1:4" ht="39" customHeight="1">
      <c r="A16" s="261" t="s">
        <v>449</v>
      </c>
      <c r="B16" s="314" t="s">
        <v>332</v>
      </c>
      <c r="C16" s="252" t="s">
        <v>462</v>
      </c>
      <c r="D16" s="504"/>
    </row>
    <row r="17" spans="1:4" ht="39" customHeight="1" thickBot="1">
      <c r="A17" s="247" t="s">
        <v>449</v>
      </c>
      <c r="B17" s="311" t="s">
        <v>452</v>
      </c>
      <c r="C17" s="253" t="s">
        <v>463</v>
      </c>
      <c r="D17" s="503"/>
    </row>
  </sheetData>
  <sheetProtection/>
  <mergeCells count="5">
    <mergeCell ref="D9:D10"/>
    <mergeCell ref="D12:D13"/>
    <mergeCell ref="D3:D4"/>
    <mergeCell ref="D6:D7"/>
    <mergeCell ref="D15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サンケイリビング新聞社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和歌山リビング新聞社</cp:lastModifiedBy>
  <cp:lastPrinted>2023-10-27T02:47:42Z</cp:lastPrinted>
  <dcterms:created xsi:type="dcterms:W3CDTF">2012-07-12T03:56:50Z</dcterms:created>
  <dcterms:modified xsi:type="dcterms:W3CDTF">2023-10-27T03:34:20Z</dcterms:modified>
  <cp:category/>
  <cp:version/>
  <cp:contentType/>
  <cp:contentStatus/>
</cp:coreProperties>
</file>